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03243060\Desktop\ПИТАНИЕ\2023-2024 АКТУАЛЬНОЕ МЕНЮ\FOOD\1 неделя\"/>
    </mc:Choice>
  </mc:AlternateContent>
  <xr:revisionPtr revIDLastSave="0" documentId="13_ncr:1_{96A830C1-7665-4E39-9C92-FD9D8497F838}" xr6:coauthVersionLast="47" xr6:coauthVersionMax="47" xr10:uidLastSave="{00000000-0000-0000-0000-000000000000}"/>
  <bookViews>
    <workbookView xWindow="240" yWindow="0" windowWidth="28335" windowHeight="1513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9" i="1" l="1"/>
  <c r="L489" i="1"/>
  <c r="L467" i="1"/>
  <c r="L447" i="1"/>
  <c r="L425" i="1"/>
  <c r="L405" i="1"/>
  <c r="G391" i="1"/>
  <c r="L383" i="1"/>
  <c r="L363" i="1"/>
  <c r="L341" i="1"/>
  <c r="L321" i="1"/>
  <c r="F321" i="1"/>
  <c r="G307" i="1"/>
  <c r="L215" i="1"/>
  <c r="L195" i="1"/>
  <c r="L173" i="1"/>
  <c r="L153" i="1"/>
  <c r="J139" i="1"/>
  <c r="L131" i="1"/>
  <c r="L111" i="1"/>
  <c r="L89" i="1"/>
  <c r="L74" i="1"/>
  <c r="L69" i="1"/>
  <c r="L47" i="1"/>
  <c r="F47" i="1"/>
  <c r="L13" i="1"/>
  <c r="J47" i="1"/>
  <c r="I47" i="1"/>
  <c r="H47" i="1"/>
  <c r="G47" i="1"/>
  <c r="L27" i="1"/>
  <c r="G153" i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H593" i="1" s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H257" i="1" s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F153" i="1"/>
  <c r="B144" i="1"/>
  <c r="A144" i="1"/>
  <c r="J143" i="1"/>
  <c r="I143" i="1"/>
  <c r="H143" i="1"/>
  <c r="G143" i="1"/>
  <c r="F143" i="1"/>
  <c r="B140" i="1"/>
  <c r="A140" i="1"/>
  <c r="L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F509" i="1" l="1"/>
  <c r="I467" i="1"/>
  <c r="F173" i="1"/>
  <c r="J341" i="1"/>
  <c r="J131" i="1"/>
  <c r="G173" i="1"/>
  <c r="I257" i="1"/>
  <c r="F299" i="1"/>
  <c r="H383" i="1"/>
  <c r="J467" i="1"/>
  <c r="G509" i="1"/>
  <c r="I593" i="1"/>
  <c r="G383" i="1"/>
  <c r="F89" i="1"/>
  <c r="H173" i="1"/>
  <c r="J257" i="1"/>
  <c r="G299" i="1"/>
  <c r="I383" i="1"/>
  <c r="F425" i="1"/>
  <c r="H509" i="1"/>
  <c r="J593" i="1"/>
  <c r="I131" i="1"/>
  <c r="I173" i="1"/>
  <c r="J383" i="1"/>
  <c r="G425" i="1"/>
  <c r="I509" i="1"/>
  <c r="F551" i="1"/>
  <c r="G89" i="1"/>
  <c r="H89" i="1"/>
  <c r="F341" i="1"/>
  <c r="H425" i="1"/>
  <c r="J509" i="1"/>
  <c r="G551" i="1"/>
  <c r="H299" i="1"/>
  <c r="J173" i="1"/>
  <c r="G215" i="1"/>
  <c r="I89" i="1"/>
  <c r="F131" i="1"/>
  <c r="H215" i="1"/>
  <c r="J299" i="1"/>
  <c r="G341" i="1"/>
  <c r="I425" i="1"/>
  <c r="F467" i="1"/>
  <c r="H551" i="1"/>
  <c r="F215" i="1"/>
  <c r="I299" i="1"/>
  <c r="J89" i="1"/>
  <c r="G131" i="1"/>
  <c r="I215" i="1"/>
  <c r="F257" i="1"/>
  <c r="H341" i="1"/>
  <c r="J425" i="1"/>
  <c r="G467" i="1"/>
  <c r="I551" i="1"/>
  <c r="F593" i="1"/>
  <c r="H131" i="1"/>
  <c r="J215" i="1"/>
  <c r="G257" i="1"/>
  <c r="I341" i="1"/>
  <c r="F383" i="1"/>
  <c r="H467" i="1"/>
  <c r="J551" i="1"/>
  <c r="G593" i="1"/>
  <c r="F594" i="1" l="1"/>
  <c r="G594" i="1"/>
  <c r="I594" i="1"/>
  <c r="J594" i="1"/>
  <c r="H594" i="1"/>
  <c r="L452" i="1"/>
  <c r="L279" i="1"/>
  <c r="L284" i="1"/>
  <c r="L333" i="1"/>
  <c r="L214" i="1"/>
  <c r="L130" i="1"/>
  <c r="L340" i="1"/>
  <c r="L594" i="1"/>
  <c r="L257" i="1"/>
  <c r="L227" i="1"/>
  <c r="L291" i="1"/>
  <c r="L88" i="1"/>
  <c r="L459" i="1"/>
  <c r="L81" i="1"/>
  <c r="L424" i="1"/>
  <c r="L249" i="1"/>
  <c r="L479" i="1"/>
  <c r="L165" i="1"/>
  <c r="L508" i="1"/>
  <c r="L59" i="1"/>
  <c r="L299" i="1"/>
  <c r="L269" i="1"/>
  <c r="L375" i="1"/>
  <c r="L237" i="1"/>
  <c r="L242" i="1"/>
  <c r="L578" i="1"/>
  <c r="L573" i="1"/>
  <c r="L123" i="1"/>
  <c r="L543" i="1"/>
  <c r="L382" i="1"/>
  <c r="L395" i="1"/>
  <c r="L466" i="1"/>
  <c r="L501" i="1"/>
  <c r="L17" i="1"/>
  <c r="L39" i="1"/>
  <c r="L585" i="1"/>
  <c r="L101" i="1"/>
  <c r="L298" i="1"/>
  <c r="L593" i="1"/>
  <c r="L563" i="1"/>
  <c r="L185" i="1"/>
  <c r="L531" i="1"/>
  <c r="L536" i="1"/>
  <c r="L256" i="1"/>
  <c r="L311" i="1"/>
  <c r="L143" i="1"/>
  <c r="L417" i="1"/>
  <c r="L437" i="1"/>
  <c r="L521" i="1"/>
  <c r="L551" i="1"/>
  <c r="L353" i="1"/>
  <c r="L207" i="1"/>
  <c r="L592" i="1"/>
  <c r="L550" i="1"/>
  <c r="L46" i="1"/>
  <c r="L172" i="1"/>
</calcChain>
</file>

<file path=xl/sharedStrings.xml><?xml version="1.0" encoding="utf-8"?>
<sst xmlns="http://schemas.openxmlformats.org/spreadsheetml/2006/main" count="681" uniqueCount="123">
  <si>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</si>
  <si>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</si>
  <si>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</si>
  <si>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</si>
  <si>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</si>
  <si>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</si>
  <si>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</si>
  <si>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</si>
  <si>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</si>
  <si>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</si>
  <si>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</si>
  <si>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</si>
  <si>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</si>
  <si>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</si>
  <si>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</si>
  <si>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</si>
  <si>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</si>
  <si>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</si>
  <si>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</si>
  <si>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</si>
  <si>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</si>
  <si>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</si>
  <si>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</si>
  <si>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</si>
  <si>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</si>
  <si>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</si>
  <si>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</si>
  <si>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</si>
  <si>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</si>
  <si>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</si>
  <si>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</si>
  <si>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</si>
  <si>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</si>
  <si>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</si>
  <si>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</si>
  <si>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</si>
  <si>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</si>
  <si>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</si>
  <si>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</si>
  <si>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</si>
  <si>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</si>
  <si>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</si>
  <si>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</si>
  <si>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</si>
  <si>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</si>
  <si>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</si>
  <si>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ТТК</t>
  </si>
  <si>
    <t>Копеина О.В</t>
  </si>
  <si>
    <t>кондит.изд</t>
  </si>
  <si>
    <t>овощи</t>
  </si>
  <si>
    <t>фрукт</t>
  </si>
  <si>
    <t>оладьи</t>
  </si>
  <si>
    <t>чай с лимоном</t>
  </si>
  <si>
    <t>молоко сгущеное</t>
  </si>
  <si>
    <t>щи по-уральски с крупой</t>
  </si>
  <si>
    <t>котлета "Рыжик" с соусом</t>
  </si>
  <si>
    <t>рис отварной</t>
  </si>
  <si>
    <t>хлеб ржаной</t>
  </si>
  <si>
    <t>хлеб пшеничный</t>
  </si>
  <si>
    <t>чай с пониженным содержанием сахара</t>
  </si>
  <si>
    <t>салат</t>
  </si>
  <si>
    <t>каша пшенная молочная с маслом сливочным</t>
  </si>
  <si>
    <t>чай с молоком</t>
  </si>
  <si>
    <t>бутерброд с мясом копчено-запеченые</t>
  </si>
  <si>
    <t>печенье</t>
  </si>
  <si>
    <t>борщ с капустой и картофелем</t>
  </si>
  <si>
    <t>зраза "Любимая" с соусом</t>
  </si>
  <si>
    <t>картофельное пюре</t>
  </si>
  <si>
    <t>чай</t>
  </si>
  <si>
    <t>котлета "Морячок" с соусом</t>
  </si>
  <si>
    <t>16.</t>
  </si>
  <si>
    <t>суп гороховый</t>
  </si>
  <si>
    <t>соус "Альфредо"</t>
  </si>
  <si>
    <t>330/1</t>
  </si>
  <si>
    <t>каша гречневая рассыпчатая</t>
  </si>
  <si>
    <t>"Мит-Болл" с соусом</t>
  </si>
  <si>
    <t>чай с сахаром</t>
  </si>
  <si>
    <t>Каша гречневая рассыпчатая</t>
  </si>
  <si>
    <t>суп из овощей со сметаной</t>
  </si>
  <si>
    <t>паста болоньезе</t>
  </si>
  <si>
    <t>Блинчики</t>
  </si>
  <si>
    <t>сладкое</t>
  </si>
  <si>
    <t>Чай с лимоном</t>
  </si>
  <si>
    <t>Хлеб ржаной</t>
  </si>
  <si>
    <t>Хлеб пшеничный</t>
  </si>
  <si>
    <t>Каша молочная  "Дружба"</t>
  </si>
  <si>
    <t>Сок разливной</t>
  </si>
  <si>
    <t>Пряник</t>
  </si>
  <si>
    <t>Бутерброд с сыром</t>
  </si>
  <si>
    <t>Рассольник ленинградский со сметаной</t>
  </si>
  <si>
    <t>Биточки "Волжские"с соусом</t>
  </si>
  <si>
    <t>Картофельное пюре</t>
  </si>
  <si>
    <t>макароны с сыром</t>
  </si>
  <si>
    <t>котлета "Фунтик" с соусом</t>
  </si>
  <si>
    <t>чай пониженным содержанием сахара</t>
  </si>
  <si>
    <t>бутерброд с сыром</t>
  </si>
  <si>
    <t>Суп крестьянский с курой</t>
  </si>
  <si>
    <t>Котлета "Рыжик" с соусом</t>
  </si>
  <si>
    <t>Картофель отварной</t>
  </si>
  <si>
    <t>Чай с пониженным содержанием сахара</t>
  </si>
  <si>
    <t>суп картофельный с рыбой</t>
  </si>
  <si>
    <t>Азу "Рататуй"</t>
  </si>
  <si>
    <t xml:space="preserve">Хлеб ржаной </t>
  </si>
  <si>
    <t>Чай с пониженым содержанием сахара</t>
  </si>
  <si>
    <t>Средняя школа №32 имени В.В.Терешковой</t>
  </si>
  <si>
    <t>яблоко</t>
  </si>
  <si>
    <t>огурцы порционные свежие</t>
  </si>
  <si>
    <t>кукуруза консервированная</t>
  </si>
  <si>
    <t>Помидоры порционные свежие</t>
  </si>
  <si>
    <t xml:space="preserve">запеканка из творога с рисом </t>
  </si>
  <si>
    <t>Кукуруза консервированная</t>
  </si>
  <si>
    <t>Соус фруктовый (из повидла)</t>
  </si>
  <si>
    <t>Горошек консервированный</t>
  </si>
  <si>
    <t>Икра кабачковая</t>
  </si>
  <si>
    <t>Огурцы порционные свежие</t>
  </si>
  <si>
    <t xml:space="preserve">Птица тушенная в томатном соусе с овощами </t>
  </si>
  <si>
    <t>помидоры порционные свежие</t>
  </si>
  <si>
    <t>наггетсы куриные с соусом</t>
  </si>
  <si>
    <t>икра кабачковая</t>
  </si>
  <si>
    <t>суп фасолевый</t>
  </si>
  <si>
    <t>плов с мясом</t>
  </si>
  <si>
    <t>каша геркулесовая молочная с маслом сливочным</t>
  </si>
  <si>
    <t>чай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</si>
</sst>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4" borderId="2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9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Alignment="1" applyProtection="1">
      <alignment horizontal="left"/>
      <protection locked="0"/>
    </xf>
    <xf numFmtId="2" fontId="0" fillId="5" borderId="4" xfId="0" applyNumberFormat="1" applyFill="1" applyBorder="1" applyAlignment="1" applyProtection="1">
      <alignment horizontal="left"/>
      <protection locked="0"/>
    </xf>
    <xf numFmtId="164" fontId="0" fillId="5" borderId="4" xfId="0" applyNumberFormat="1" applyFill="1" applyBorder="1" applyAlignment="1" applyProtection="1">
      <alignment horizontal="center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5" fillId="4" borderId="3" xfId="0" applyNumberFormat="1" applyFont="1" applyFill="1" applyBorder="1" applyAlignment="1">
      <alignment horizontal="center" vertical="top" wrapText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25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2" fontId="0" fillId="5" borderId="27" xfId="0" applyNumberFormat="1" applyFill="1" applyBorder="1" applyAlignment="1" applyProtection="1">
      <alignment horizontal="center"/>
      <protection locked="0"/>
    </xf>
    <xf numFmtId="2" fontId="0" fillId="5" borderId="5" xfId="0" applyNumberFormat="1" applyFill="1" applyBorder="1" applyAlignment="1" applyProtection="1">
      <alignment horizontal="center"/>
      <protection locked="0"/>
    </xf>
    <xf numFmtId="2" fontId="0" fillId="5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579" activePane="bottomRight" state="frozen"/>
      <selection pane="topRight" activeCell="E1" sqref="E1"/>
      <selection pane="bottomLeft" activeCell="A6" sqref="A6"/>
      <selection pane="bottomRight" activeCell="E602" sqref="E6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2" style="2" customWidth="1"/>
    <col min="13" max="16384" width="9.140625" style="2"/>
  </cols>
  <sheetData>
    <row r="1" spans="1:12" ht="15" x14ac:dyDescent="0.25">
      <c r="A1" s="1" t="s">
        <v>7</v>
      </c>
      <c r="C1" s="62" t="s">
        <v>104</v>
      </c>
      <c r="D1" s="63"/>
      <c r="E1" s="63"/>
      <c r="F1" s="13" t="s">
        <v>16</v>
      </c>
      <c r="G1" s="2" t="s">
        <v>17</v>
      </c>
      <c r="H1" s="64" t="s">
        <v>45</v>
      </c>
      <c r="I1" s="64"/>
      <c r="J1" s="64"/>
      <c r="K1" s="64"/>
    </row>
    <row r="2" spans="1:12" ht="18" x14ac:dyDescent="0.2">
      <c r="A2" s="43" t="s">
        <v>6</v>
      </c>
      <c r="C2" s="2"/>
      <c r="G2" s="2" t="s">
        <v>18</v>
      </c>
      <c r="H2" s="64" t="s">
        <v>47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51</v>
      </c>
      <c r="F6" s="48">
        <v>105</v>
      </c>
      <c r="G6" s="48">
        <v>8.16</v>
      </c>
      <c r="H6" s="48">
        <v>8</v>
      </c>
      <c r="I6" s="48">
        <v>43.53</v>
      </c>
      <c r="J6" s="48">
        <v>280</v>
      </c>
      <c r="K6" s="49" t="s">
        <v>46</v>
      </c>
      <c r="L6" s="48">
        <v>75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52</v>
      </c>
      <c r="F8" s="51">
        <v>222</v>
      </c>
      <c r="G8" s="51">
        <v>7.0000000000000007E-2</v>
      </c>
      <c r="H8" s="51">
        <v>0</v>
      </c>
      <c r="I8" s="51">
        <v>11.13</v>
      </c>
      <c r="J8" s="51">
        <v>43</v>
      </c>
      <c r="K8" s="52">
        <v>262</v>
      </c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105</v>
      </c>
      <c r="F10" s="51">
        <v>150</v>
      </c>
      <c r="G10" s="51">
        <v>0.6</v>
      </c>
      <c r="H10" s="51">
        <v>1</v>
      </c>
      <c r="I10" s="51">
        <v>17.399999999999999</v>
      </c>
      <c r="J10" s="51">
        <v>73</v>
      </c>
      <c r="K10" s="52"/>
      <c r="L10" s="51"/>
    </row>
    <row r="11" spans="1:12" ht="15" x14ac:dyDescent="0.25">
      <c r="A11" s="25"/>
      <c r="B11" s="16"/>
      <c r="C11" s="11"/>
      <c r="D11" s="6" t="s">
        <v>21</v>
      </c>
      <c r="E11" s="50" t="s">
        <v>53</v>
      </c>
      <c r="F11" s="51">
        <v>25</v>
      </c>
      <c r="G11" s="51">
        <v>1.8</v>
      </c>
      <c r="H11" s="51">
        <v>2</v>
      </c>
      <c r="I11" s="51">
        <v>13.88</v>
      </c>
      <c r="J11" s="51">
        <v>79</v>
      </c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502</v>
      </c>
      <c r="G13" s="21">
        <f t="shared" ref="G13:J13" si="0">SUM(G6:G12)</f>
        <v>10.63</v>
      </c>
      <c r="H13" s="21">
        <f t="shared" si="0"/>
        <v>11</v>
      </c>
      <c r="I13" s="21">
        <f t="shared" si="0"/>
        <v>85.94</v>
      </c>
      <c r="J13" s="21">
        <f t="shared" si="0"/>
        <v>475</v>
      </c>
      <c r="K13" s="27"/>
      <c r="L13" s="21">
        <f>SUM(L6:L12)</f>
        <v>75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8" t="s">
        <v>106</v>
      </c>
      <c r="F18" s="51">
        <v>60</v>
      </c>
      <c r="G18" s="71">
        <v>0.4</v>
      </c>
      <c r="H18" s="72">
        <v>0</v>
      </c>
      <c r="I18" s="73">
        <v>1.1200000000000001</v>
      </c>
      <c r="J18" s="51">
        <v>7</v>
      </c>
      <c r="K18" s="52"/>
      <c r="L18" s="51">
        <v>75</v>
      </c>
    </row>
    <row r="19" spans="1:12" ht="15" x14ac:dyDescent="0.25">
      <c r="A19" s="25"/>
      <c r="B19" s="16"/>
      <c r="C19" s="11"/>
      <c r="D19" s="7" t="s">
        <v>28</v>
      </c>
      <c r="E19" s="50" t="s">
        <v>54</v>
      </c>
      <c r="F19" s="51">
        <v>200</v>
      </c>
      <c r="G19" s="51">
        <v>2.4300000000000002</v>
      </c>
      <c r="H19" s="51">
        <v>5</v>
      </c>
      <c r="I19" s="51">
        <v>7.38</v>
      </c>
      <c r="J19" s="51">
        <v>83</v>
      </c>
      <c r="K19" s="52">
        <v>70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55</v>
      </c>
      <c r="F20" s="51">
        <v>120</v>
      </c>
      <c r="G20" s="51">
        <v>9.67</v>
      </c>
      <c r="H20" s="51">
        <v>18</v>
      </c>
      <c r="I20" s="51">
        <v>14.5</v>
      </c>
      <c r="J20" s="51">
        <v>253</v>
      </c>
      <c r="K20" s="52" t="s">
        <v>46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56</v>
      </c>
      <c r="F21" s="51">
        <v>150</v>
      </c>
      <c r="G21" s="51">
        <v>3.64</v>
      </c>
      <c r="H21" s="51">
        <v>4.07</v>
      </c>
      <c r="I21" s="51">
        <v>38.28</v>
      </c>
      <c r="J21" s="51">
        <v>205</v>
      </c>
      <c r="K21" s="52">
        <v>203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59</v>
      </c>
      <c r="F22" s="51">
        <v>200</v>
      </c>
      <c r="G22" s="51">
        <v>0</v>
      </c>
      <c r="H22" s="51">
        <v>0</v>
      </c>
      <c r="I22" s="51">
        <v>9.8000000000000007</v>
      </c>
      <c r="J22" s="51">
        <v>37</v>
      </c>
      <c r="K22" s="52" t="s">
        <v>46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58</v>
      </c>
      <c r="F23" s="51">
        <v>20</v>
      </c>
      <c r="G23" s="51">
        <v>1.3</v>
      </c>
      <c r="H23" s="51">
        <v>0</v>
      </c>
      <c r="I23" s="51">
        <v>9.4</v>
      </c>
      <c r="J23" s="51">
        <v>45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57</v>
      </c>
      <c r="F24" s="51">
        <v>32.5</v>
      </c>
      <c r="G24" s="51">
        <v>2.2000000000000002</v>
      </c>
      <c r="H24" s="51">
        <v>0</v>
      </c>
      <c r="I24" s="51">
        <v>13.6</v>
      </c>
      <c r="J24" s="51">
        <v>63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782.5</v>
      </c>
      <c r="G27" s="21">
        <f t="shared" ref="G27:J27" si="2">SUM(G18:G26)</f>
        <v>19.64</v>
      </c>
      <c r="H27" s="21">
        <f t="shared" si="2"/>
        <v>27.07</v>
      </c>
      <c r="I27" s="21">
        <f t="shared" si="2"/>
        <v>94.08</v>
      </c>
      <c r="J27" s="21">
        <f t="shared" si="2"/>
        <v>693</v>
      </c>
      <c r="K27" s="27"/>
      <c r="L27" s="21">
        <f>SUM(L18)</f>
        <v>75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0" t="s">
        <v>4</v>
      </c>
      <c r="D47" s="61"/>
      <c r="E47" s="33"/>
      <c r="F47" s="34">
        <f>F13+F17+F27+F32+F39+F46</f>
        <v>1284.5</v>
      </c>
      <c r="G47" s="34">
        <f>G13+G17+G27+G32+G39+G46</f>
        <v>30.270000000000003</v>
      </c>
      <c r="H47" s="34">
        <f>H13+H17+H27+H32+H39+H46</f>
        <v>38.07</v>
      </c>
      <c r="I47" s="34">
        <f>I13+I17+I27+I32+I39+I46</f>
        <v>180.01999999999998</v>
      </c>
      <c r="J47" s="34">
        <f>J13+J17+J27+J32+J39+J46</f>
        <v>1168</v>
      </c>
      <c r="K47" s="35"/>
      <c r="L47" s="74">
        <f>SUM(L13+L27)</f>
        <v>150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61</v>
      </c>
      <c r="F48" s="48">
        <v>190</v>
      </c>
      <c r="G48" s="48">
        <v>6.22</v>
      </c>
      <c r="H48" s="48">
        <v>6.27</v>
      </c>
      <c r="I48" s="48">
        <v>30.9</v>
      </c>
      <c r="J48" s="48">
        <v>204</v>
      </c>
      <c r="K48" s="49">
        <v>128</v>
      </c>
      <c r="L48" s="48">
        <v>75</v>
      </c>
    </row>
    <row r="49" spans="1:12" ht="15" x14ac:dyDescent="0.25">
      <c r="A49" s="15"/>
      <c r="B49" s="16"/>
      <c r="C49" s="11"/>
      <c r="D49" s="6" t="s">
        <v>30</v>
      </c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62</v>
      </c>
      <c r="F50" s="51">
        <v>215</v>
      </c>
      <c r="G50" s="51">
        <v>1.6</v>
      </c>
      <c r="H50" s="51">
        <v>1.69</v>
      </c>
      <c r="I50" s="51">
        <v>13.01</v>
      </c>
      <c r="J50" s="51">
        <v>71</v>
      </c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 t="s">
        <v>63</v>
      </c>
      <c r="F51" s="51">
        <v>35</v>
      </c>
      <c r="G51" s="51">
        <v>3.34</v>
      </c>
      <c r="H51" s="51">
        <v>4</v>
      </c>
      <c r="I51" s="51">
        <v>9.3800000000000008</v>
      </c>
      <c r="J51" s="51">
        <v>83</v>
      </c>
      <c r="K51" s="52">
        <v>4</v>
      </c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 t="s">
        <v>81</v>
      </c>
      <c r="E53" s="50" t="s">
        <v>64</v>
      </c>
      <c r="F53" s="51">
        <v>60</v>
      </c>
      <c r="G53" s="51">
        <v>4.5</v>
      </c>
      <c r="H53" s="51">
        <v>6</v>
      </c>
      <c r="I53" s="51">
        <v>46</v>
      </c>
      <c r="J53" s="51">
        <v>253</v>
      </c>
      <c r="K53" s="52" t="s">
        <v>46</v>
      </c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6">SUM(G48:G54)</f>
        <v>15.66</v>
      </c>
      <c r="H55" s="21">
        <f t="shared" ref="H55" si="7">SUM(H48:H54)</f>
        <v>17.96</v>
      </c>
      <c r="I55" s="21">
        <f t="shared" ref="I55" si="8">SUM(I48:I54)</f>
        <v>99.289999999999992</v>
      </c>
      <c r="J55" s="21">
        <f t="shared" ref="J55" si="9">SUM(J48:J54)</f>
        <v>611</v>
      </c>
      <c r="K55" s="27"/>
      <c r="L55" s="21">
        <f t="shared" ref="L55:L97" si="10">SUM(L48:L54)</f>
        <v>75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" si="14">SUM(J56:J58)</f>
        <v>0</v>
      </c>
      <c r="K59" s="27"/>
      <c r="L59" s="21">
        <f t="shared" ref="L59" ca="1" si="15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107</v>
      </c>
      <c r="F60" s="51">
        <v>60</v>
      </c>
      <c r="G60" s="71">
        <v>1.9</v>
      </c>
      <c r="H60" s="72">
        <v>0</v>
      </c>
      <c r="I60" s="73">
        <v>3.9</v>
      </c>
      <c r="J60" s="51">
        <v>24</v>
      </c>
      <c r="K60" s="52"/>
      <c r="L60" s="51">
        <v>75</v>
      </c>
    </row>
    <row r="61" spans="1:12" ht="15" x14ac:dyDescent="0.25">
      <c r="A61" s="15"/>
      <c r="B61" s="16"/>
      <c r="C61" s="11"/>
      <c r="D61" s="7" t="s">
        <v>28</v>
      </c>
      <c r="E61" s="50" t="s">
        <v>65</v>
      </c>
      <c r="F61" s="51">
        <v>200</v>
      </c>
      <c r="G61" s="51">
        <v>181</v>
      </c>
      <c r="H61" s="51">
        <v>4</v>
      </c>
      <c r="I61" s="51">
        <v>8.1999999999999993</v>
      </c>
      <c r="J61" s="51">
        <v>91</v>
      </c>
      <c r="K61" s="52">
        <v>62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66</v>
      </c>
      <c r="F62" s="51">
        <v>100</v>
      </c>
      <c r="G62" s="51">
        <v>9.86</v>
      </c>
      <c r="H62" s="51">
        <v>20</v>
      </c>
      <c r="I62" s="51">
        <v>13.3</v>
      </c>
      <c r="J62" s="51">
        <v>270</v>
      </c>
      <c r="K62" s="52" t="s">
        <v>46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67</v>
      </c>
      <c r="F63" s="51">
        <v>150</v>
      </c>
      <c r="G63" s="51">
        <v>3.11</v>
      </c>
      <c r="H63" s="51">
        <v>3.67</v>
      </c>
      <c r="I63" s="51">
        <v>22.07</v>
      </c>
      <c r="J63" s="51">
        <v>133</v>
      </c>
      <c r="K63" s="52">
        <v>91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68</v>
      </c>
      <c r="F64" s="51">
        <v>200</v>
      </c>
      <c r="G64" s="51">
        <v>0.02</v>
      </c>
      <c r="H64" s="51">
        <v>0</v>
      </c>
      <c r="I64" s="51">
        <v>9.7899999999999991</v>
      </c>
      <c r="J64" s="51">
        <v>37</v>
      </c>
      <c r="K64" s="52">
        <v>261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58</v>
      </c>
      <c r="F65" s="51">
        <v>40</v>
      </c>
      <c r="G65" s="51">
        <v>1.26</v>
      </c>
      <c r="H65" s="51">
        <v>0.26</v>
      </c>
      <c r="I65" s="51">
        <v>18.760000000000002</v>
      </c>
      <c r="J65" s="51">
        <v>90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57</v>
      </c>
      <c r="F66" s="51">
        <v>32.5</v>
      </c>
      <c r="G66" s="51">
        <v>2.15</v>
      </c>
      <c r="H66" s="51">
        <v>0.39</v>
      </c>
      <c r="I66" s="51">
        <v>13.55</v>
      </c>
      <c r="J66" s="51">
        <v>63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782.5</v>
      </c>
      <c r="G69" s="21">
        <f t="shared" ref="G69" si="16">SUM(G60:G68)</f>
        <v>199.3</v>
      </c>
      <c r="H69" s="21">
        <f t="shared" ref="H69" si="17">SUM(H60:H68)</f>
        <v>28.320000000000004</v>
      </c>
      <c r="I69" s="21">
        <f t="shared" ref="I69" si="18">SUM(I60:I68)</f>
        <v>89.57</v>
      </c>
      <c r="J69" s="21">
        <f t="shared" ref="J69" si="19">SUM(J60:J68)</f>
        <v>708</v>
      </c>
      <c r="K69" s="27"/>
      <c r="L69" s="21">
        <f>SUM(L60:L68)</f>
        <v>75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0">SUM(G70:G73)</f>
        <v>0</v>
      </c>
      <c r="H74" s="21">
        <f t="shared" ref="H74" si="21">SUM(H70:H73)</f>
        <v>0</v>
      </c>
      <c r="I74" s="21">
        <f t="shared" ref="I74" si="22">SUM(I70:I73)</f>
        <v>0</v>
      </c>
      <c r="J74" s="21">
        <f t="shared" ref="J74" si="23">SUM(J70:J73)</f>
        <v>0</v>
      </c>
      <c r="K74" s="27"/>
      <c r="L74" s="21">
        <f>SUM(L70:L73)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4">SUM(G75:G80)</f>
        <v>0</v>
      </c>
      <c r="H81" s="21">
        <f t="shared" ref="H81" si="25">SUM(H75:H80)</f>
        <v>0</v>
      </c>
      <c r="I81" s="21">
        <f t="shared" ref="I81" si="26">SUM(I75:I80)</f>
        <v>0</v>
      </c>
      <c r="J81" s="21">
        <f t="shared" ref="J81" si="27">SUM(J75:J80)</f>
        <v>0</v>
      </c>
      <c r="K81" s="27"/>
      <c r="L81" s="21">
        <f t="shared" ref="L81" ca="1" si="28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9">SUM(G82:G87)</f>
        <v>0</v>
      </c>
      <c r="H88" s="21">
        <f t="shared" ref="H88" si="30">SUM(H82:H87)</f>
        <v>0</v>
      </c>
      <c r="I88" s="21">
        <f t="shared" ref="I88" si="31">SUM(I82:I87)</f>
        <v>0</v>
      </c>
      <c r="J88" s="21">
        <f t="shared" ref="J88" si="32">SUM(J82:J87)</f>
        <v>0</v>
      </c>
      <c r="K88" s="27"/>
      <c r="L88" s="21">
        <f t="shared" ref="L88" ca="1" si="33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0" t="s">
        <v>4</v>
      </c>
      <c r="D89" s="61"/>
      <c r="E89" s="33"/>
      <c r="F89" s="34">
        <f>F55+F59+F69+F74+F81+F88</f>
        <v>1282.5</v>
      </c>
      <c r="G89" s="34">
        <f t="shared" ref="G89" si="34">G55+G59+G69+G74+G81+G88</f>
        <v>214.96</v>
      </c>
      <c r="H89" s="34">
        <f t="shared" ref="H89" si="35">H55+H59+H69+H74+H81+H88</f>
        <v>46.28</v>
      </c>
      <c r="I89" s="34">
        <f t="shared" ref="I89" si="36">I55+I59+I69+I74+I81+I88</f>
        <v>188.85999999999999</v>
      </c>
      <c r="J89" s="34">
        <f t="shared" ref="J89" si="37">J55+J59+J69+J74+J81+J88</f>
        <v>1319</v>
      </c>
      <c r="K89" s="35"/>
      <c r="L89" s="34">
        <f>SUM(L55+L69)</f>
        <v>150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69</v>
      </c>
      <c r="F90" s="48">
        <v>90</v>
      </c>
      <c r="G90" s="48">
        <v>9.08</v>
      </c>
      <c r="H90" s="48">
        <v>4.4400000000000004</v>
      </c>
      <c r="I90" s="48">
        <v>7</v>
      </c>
      <c r="J90" s="48">
        <v>104</v>
      </c>
      <c r="K90" s="49" t="s">
        <v>46</v>
      </c>
      <c r="L90" s="48">
        <v>75</v>
      </c>
    </row>
    <row r="91" spans="1:12" ht="15" x14ac:dyDescent="0.25">
      <c r="A91" s="25"/>
      <c r="B91" s="16"/>
      <c r="C91" s="11"/>
      <c r="D91" s="6" t="s">
        <v>30</v>
      </c>
      <c r="E91" s="50" t="s">
        <v>56</v>
      </c>
      <c r="F91" s="51">
        <v>150</v>
      </c>
      <c r="G91" s="51">
        <v>3.6</v>
      </c>
      <c r="H91" s="51">
        <v>4</v>
      </c>
      <c r="I91" s="51">
        <v>38.28</v>
      </c>
      <c r="J91" s="51">
        <v>205</v>
      </c>
      <c r="K91" s="52">
        <v>203</v>
      </c>
      <c r="L91" s="51"/>
    </row>
    <row r="92" spans="1:12" ht="15" x14ac:dyDescent="0.25">
      <c r="A92" s="25"/>
      <c r="B92" s="16"/>
      <c r="C92" s="11"/>
      <c r="D92" s="7" t="s">
        <v>22</v>
      </c>
      <c r="E92" s="50" t="s">
        <v>59</v>
      </c>
      <c r="F92" s="51">
        <v>200</v>
      </c>
      <c r="G92" s="51">
        <v>0.02</v>
      </c>
      <c r="H92" s="51">
        <v>0</v>
      </c>
      <c r="I92" s="51">
        <v>9.7899999999999991</v>
      </c>
      <c r="J92" s="51">
        <v>37</v>
      </c>
      <c r="K92" s="52" t="s">
        <v>46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57</v>
      </c>
      <c r="F93" s="51">
        <v>33</v>
      </c>
      <c r="G93" s="51">
        <v>2.15</v>
      </c>
      <c r="H93" s="51">
        <v>0</v>
      </c>
      <c r="I93" s="51">
        <v>13.55</v>
      </c>
      <c r="J93" s="51">
        <v>63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.75" thickBot="1" x14ac:dyDescent="0.3">
      <c r="A95" s="25"/>
      <c r="B95" s="16"/>
      <c r="C95" s="11"/>
      <c r="D95" s="6" t="s">
        <v>81</v>
      </c>
      <c r="E95" s="50" t="s">
        <v>64</v>
      </c>
      <c r="F95" s="51">
        <v>30</v>
      </c>
      <c r="G95" s="75">
        <v>2.25</v>
      </c>
      <c r="H95" s="75">
        <v>3</v>
      </c>
      <c r="I95" s="76">
        <v>23.01</v>
      </c>
      <c r="J95" s="51">
        <v>127</v>
      </c>
      <c r="K95" s="52" t="s">
        <v>46</v>
      </c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503</v>
      </c>
      <c r="G97" s="21">
        <f t="shared" ref="G97" si="38">SUM(G90:G96)</f>
        <v>17.100000000000001</v>
      </c>
      <c r="H97" s="21">
        <f t="shared" ref="H97" si="39">SUM(H90:H96)</f>
        <v>11.440000000000001</v>
      </c>
      <c r="I97" s="21">
        <f t="shared" ref="I97" si="40">SUM(I90:I96)</f>
        <v>91.63000000000001</v>
      </c>
      <c r="J97" s="21">
        <f t="shared" ref="J97" si="41">SUM(J90:J96)</f>
        <v>536</v>
      </c>
      <c r="K97" s="27"/>
      <c r="L97" s="21">
        <f t="shared" si="10"/>
        <v>75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2">SUM(G98:G100)</f>
        <v>0</v>
      </c>
      <c r="H101" s="21">
        <f t="shared" ref="H101" si="43">SUM(H98:H100)</f>
        <v>0</v>
      </c>
      <c r="I101" s="21">
        <f t="shared" ref="I101" si="44">SUM(I98:I100)</f>
        <v>0</v>
      </c>
      <c r="J101" s="21">
        <f t="shared" ref="J101" si="45">SUM(J98:J100)</f>
        <v>0</v>
      </c>
      <c r="K101" s="27"/>
      <c r="L101" s="21">
        <f t="shared" ref="L101" ca="1" si="46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68" t="s">
        <v>108</v>
      </c>
      <c r="F102" s="51">
        <v>60</v>
      </c>
      <c r="G102" s="69">
        <v>0.36</v>
      </c>
      <c r="H102" s="69">
        <v>0</v>
      </c>
      <c r="I102" s="70">
        <v>2.5299999999999998</v>
      </c>
      <c r="J102" s="51">
        <v>13</v>
      </c>
      <c r="K102" s="52" t="s">
        <v>46</v>
      </c>
      <c r="L102" s="51">
        <v>75</v>
      </c>
    </row>
    <row r="103" spans="1:12" ht="15" x14ac:dyDescent="0.25">
      <c r="A103" s="25"/>
      <c r="B103" s="16"/>
      <c r="C103" s="11"/>
      <c r="D103" s="7" t="s">
        <v>28</v>
      </c>
      <c r="E103" s="50" t="s">
        <v>71</v>
      </c>
      <c r="F103" s="51">
        <v>200</v>
      </c>
      <c r="G103" s="51">
        <v>6.1</v>
      </c>
      <c r="H103" s="51">
        <v>7</v>
      </c>
      <c r="I103" s="51">
        <v>19.45</v>
      </c>
      <c r="J103" s="51">
        <v>160</v>
      </c>
      <c r="K103" s="52" t="s">
        <v>70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72</v>
      </c>
      <c r="F104" s="51">
        <v>90</v>
      </c>
      <c r="G104" s="51">
        <v>8.6999999999999993</v>
      </c>
      <c r="H104" s="51">
        <v>10.7</v>
      </c>
      <c r="I104" s="51">
        <v>6.45</v>
      </c>
      <c r="J104" s="51">
        <v>157</v>
      </c>
      <c r="K104" s="52" t="s">
        <v>46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74</v>
      </c>
      <c r="F105" s="51">
        <v>150</v>
      </c>
      <c r="G105" s="51">
        <v>8.92</v>
      </c>
      <c r="H105" s="51">
        <v>4.99</v>
      </c>
      <c r="I105" s="51">
        <v>46.66</v>
      </c>
      <c r="J105" s="51">
        <v>255</v>
      </c>
      <c r="K105" s="52" t="s">
        <v>73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68</v>
      </c>
      <c r="F106" s="51">
        <v>200</v>
      </c>
      <c r="G106" s="51">
        <v>0</v>
      </c>
      <c r="H106" s="51">
        <v>0</v>
      </c>
      <c r="I106" s="51">
        <v>9.7899999999999991</v>
      </c>
      <c r="J106" s="51">
        <v>37</v>
      </c>
      <c r="K106" s="52">
        <v>261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58</v>
      </c>
      <c r="F107" s="51">
        <v>20</v>
      </c>
      <c r="G107" s="51">
        <v>1.3</v>
      </c>
      <c r="H107" s="51">
        <v>0</v>
      </c>
      <c r="I107" s="51">
        <v>9.3800000000000008</v>
      </c>
      <c r="J107" s="51">
        <v>45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57</v>
      </c>
      <c r="F108" s="51">
        <v>32.5</v>
      </c>
      <c r="G108" s="51">
        <v>2.2000000000000002</v>
      </c>
      <c r="H108" s="51">
        <v>0</v>
      </c>
      <c r="I108" s="51">
        <v>13.55</v>
      </c>
      <c r="J108" s="51">
        <v>63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752.5</v>
      </c>
      <c r="G111" s="21">
        <f t="shared" ref="G111" si="47">SUM(G102:G110)</f>
        <v>27.58</v>
      </c>
      <c r="H111" s="21">
        <f t="shared" ref="H111" si="48">SUM(H102:H110)</f>
        <v>22.689999999999998</v>
      </c>
      <c r="I111" s="21">
        <f t="shared" ref="I111" si="49">SUM(I102:I110)</f>
        <v>107.80999999999999</v>
      </c>
      <c r="J111" s="21">
        <f t="shared" ref="J111" si="50">SUM(J102:J110)</f>
        <v>730</v>
      </c>
      <c r="K111" s="27"/>
      <c r="L111" s="21">
        <f>SUM(L102)</f>
        <v>75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1">SUM(G112:G115)</f>
        <v>0</v>
      </c>
      <c r="H116" s="21">
        <f t="shared" ref="H116" si="52">SUM(H112:H115)</f>
        <v>0</v>
      </c>
      <c r="I116" s="21">
        <f t="shared" ref="I116" si="53">SUM(I112:I115)</f>
        <v>0</v>
      </c>
      <c r="J116" s="21">
        <f t="shared" ref="J116" si="54">SUM(J112:J115)</f>
        <v>0</v>
      </c>
      <c r="K116" s="27"/>
      <c r="L116" s="21"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5">SUM(G117:G122)</f>
        <v>0</v>
      </c>
      <c r="H123" s="21">
        <f t="shared" ref="H123" si="56">SUM(H117:H122)</f>
        <v>0</v>
      </c>
      <c r="I123" s="21">
        <f t="shared" ref="I123" si="57">SUM(I117:I122)</f>
        <v>0</v>
      </c>
      <c r="J123" s="21">
        <f t="shared" ref="J123" si="58">SUM(J117:J122)</f>
        <v>0</v>
      </c>
      <c r="K123" s="27"/>
      <c r="L123" s="21">
        <f t="shared" ref="L123" ca="1" si="59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0">SUM(G124:G129)</f>
        <v>0</v>
      </c>
      <c r="H130" s="21">
        <f t="shared" ref="H130" si="61">SUM(H124:H129)</f>
        <v>0</v>
      </c>
      <c r="I130" s="21">
        <f t="shared" ref="I130" si="62">SUM(I124:I129)</f>
        <v>0</v>
      </c>
      <c r="J130" s="21">
        <f t="shared" ref="J130" si="63">SUM(J124:J129)</f>
        <v>0</v>
      </c>
      <c r="K130" s="27"/>
      <c r="L130" s="21">
        <f t="shared" ref="L130" ca="1" si="64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0" t="s">
        <v>4</v>
      </c>
      <c r="D131" s="61"/>
      <c r="E131" s="33"/>
      <c r="F131" s="34">
        <f>F97+F101+F111+F116+F123+F130</f>
        <v>1255.5</v>
      </c>
      <c r="G131" s="34">
        <f t="shared" ref="G131" si="65">G97+G101+G111+G116+G123+G130</f>
        <v>44.68</v>
      </c>
      <c r="H131" s="34">
        <f t="shared" ref="H131" si="66">H97+H101+H111+H116+H123+H130</f>
        <v>34.129999999999995</v>
      </c>
      <c r="I131" s="34">
        <f t="shared" ref="I131" si="67">I97+I101+I111+I116+I123+I130</f>
        <v>199.44</v>
      </c>
      <c r="J131" s="34">
        <f t="shared" ref="J131" si="68">J97+J101+J111+J116+J123+J130</f>
        <v>1266</v>
      </c>
      <c r="K131" s="35"/>
      <c r="L131" s="34">
        <f>SUM(L97+L111)</f>
        <v>150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109</v>
      </c>
      <c r="F132" s="48">
        <v>150</v>
      </c>
      <c r="G132" s="78">
        <v>6.38</v>
      </c>
      <c r="H132" s="78">
        <v>5.1100000000000003</v>
      </c>
      <c r="I132" s="78">
        <v>27.67</v>
      </c>
      <c r="J132" s="48">
        <v>162</v>
      </c>
      <c r="K132" s="49" t="s">
        <v>46</v>
      </c>
      <c r="L132" s="48">
        <v>75</v>
      </c>
    </row>
    <row r="133" spans="1:12" ht="15" x14ac:dyDescent="0.25">
      <c r="A133" s="25"/>
      <c r="B133" s="16"/>
      <c r="C133" s="11"/>
      <c r="D133" s="6" t="s">
        <v>30</v>
      </c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52</v>
      </c>
      <c r="F134" s="51">
        <v>200</v>
      </c>
      <c r="G134" s="51">
        <v>0.1</v>
      </c>
      <c r="H134" s="51">
        <v>0.01</v>
      </c>
      <c r="I134" s="51">
        <v>10</v>
      </c>
      <c r="J134" s="51">
        <v>39.1</v>
      </c>
      <c r="K134" s="52">
        <v>262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58</v>
      </c>
      <c r="F135" s="51">
        <v>40</v>
      </c>
      <c r="G135" s="51">
        <v>2.64</v>
      </c>
      <c r="H135" s="51">
        <v>0.25</v>
      </c>
      <c r="I135" s="51">
        <v>18.760000000000002</v>
      </c>
      <c r="J135" s="51">
        <v>89.56</v>
      </c>
      <c r="K135" s="52"/>
      <c r="L135" s="51"/>
    </row>
    <row r="136" spans="1:12" ht="15" x14ac:dyDescent="0.25">
      <c r="A136" s="25"/>
      <c r="B136" s="16"/>
      <c r="C136" s="11"/>
      <c r="D136" s="7" t="s">
        <v>81</v>
      </c>
      <c r="E136" s="50" t="s">
        <v>111</v>
      </c>
      <c r="F136" s="51">
        <v>30</v>
      </c>
      <c r="G136" s="51">
        <v>0.12</v>
      </c>
      <c r="H136" s="51">
        <v>0</v>
      </c>
      <c r="I136" s="51">
        <v>19.399999999999999</v>
      </c>
      <c r="J136" s="51">
        <v>73.930000000000007</v>
      </c>
      <c r="K136" s="52"/>
      <c r="L136" s="51"/>
    </row>
    <row r="137" spans="1:12" ht="15" x14ac:dyDescent="0.25">
      <c r="A137" s="25"/>
      <c r="B137" s="16"/>
      <c r="C137" s="11"/>
      <c r="D137" s="77" t="s">
        <v>81</v>
      </c>
      <c r="E137" s="50" t="s">
        <v>64</v>
      </c>
      <c r="F137" s="51">
        <v>40</v>
      </c>
      <c r="G137" s="51">
        <v>3</v>
      </c>
      <c r="H137" s="51">
        <v>392</v>
      </c>
      <c r="I137" s="51">
        <v>30.68</v>
      </c>
      <c r="J137" s="51">
        <v>168.9</v>
      </c>
      <c r="K137" s="52"/>
      <c r="L137" s="51"/>
    </row>
    <row r="138" spans="1:12" ht="15" x14ac:dyDescent="0.25">
      <c r="A138" s="25"/>
      <c r="B138" s="16"/>
      <c r="C138" s="11"/>
      <c r="D138" s="6" t="s">
        <v>27</v>
      </c>
      <c r="E138" s="50" t="s">
        <v>110</v>
      </c>
      <c r="F138" s="51">
        <v>40</v>
      </c>
      <c r="G138" s="51">
        <v>1.2</v>
      </c>
      <c r="H138" s="51">
        <v>0.09</v>
      </c>
      <c r="I138" s="51">
        <v>13.55</v>
      </c>
      <c r="J138" s="51">
        <v>54.41</v>
      </c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69">SUM(G132:G138)</f>
        <v>13.439999999999998</v>
      </c>
      <c r="H139" s="21">
        <f t="shared" ref="H139" si="70">SUM(H132:H138)</f>
        <v>397.46</v>
      </c>
      <c r="I139" s="21">
        <f t="shared" ref="I139" si="71">SUM(I132:I138)</f>
        <v>120.06000000000002</v>
      </c>
      <c r="J139" s="21">
        <f>SUM(J132:J138)</f>
        <v>587.9</v>
      </c>
      <c r="K139" s="27"/>
      <c r="L139" s="21">
        <f t="shared" ref="L139:L181" si="72">SUM(L132:L138)</f>
        <v>75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3">SUM(G140:G142)</f>
        <v>0</v>
      </c>
      <c r="H143" s="21">
        <f t="shared" ref="H143" si="74">SUM(H140:H142)</f>
        <v>0</v>
      </c>
      <c r="I143" s="21">
        <f t="shared" ref="I143" si="75">SUM(I140:I142)</f>
        <v>0</v>
      </c>
      <c r="J143" s="21">
        <f t="shared" ref="J143" si="76">SUM(J140:J142)</f>
        <v>0</v>
      </c>
      <c r="K143" s="27"/>
      <c r="L143" s="21">
        <f t="shared" ref="L143" ca="1" si="77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8" t="s">
        <v>112</v>
      </c>
      <c r="F144" s="51">
        <v>60</v>
      </c>
      <c r="G144" s="72">
        <v>1.86</v>
      </c>
      <c r="H144" s="72">
        <v>0</v>
      </c>
      <c r="I144" s="73">
        <v>3.9</v>
      </c>
      <c r="J144" s="51">
        <v>24</v>
      </c>
      <c r="K144" s="52">
        <v>2016</v>
      </c>
      <c r="L144" s="51">
        <v>75</v>
      </c>
    </row>
    <row r="145" spans="1:12" ht="15" x14ac:dyDescent="0.25">
      <c r="A145" s="25"/>
      <c r="B145" s="16"/>
      <c r="C145" s="11"/>
      <c r="D145" s="7" t="s">
        <v>28</v>
      </c>
      <c r="E145" s="50" t="s">
        <v>100</v>
      </c>
      <c r="F145" s="51">
        <v>200</v>
      </c>
      <c r="G145" s="51">
        <v>3.35</v>
      </c>
      <c r="H145" s="51">
        <v>4</v>
      </c>
      <c r="I145" s="51">
        <v>15.8</v>
      </c>
      <c r="J145" s="51">
        <v>111</v>
      </c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101</v>
      </c>
      <c r="F146" s="51">
        <v>240</v>
      </c>
      <c r="G146" s="51">
        <v>15.38</v>
      </c>
      <c r="H146" s="51">
        <v>26.9</v>
      </c>
      <c r="I146" s="51">
        <v>31.09</v>
      </c>
      <c r="J146" s="51">
        <v>426</v>
      </c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103</v>
      </c>
      <c r="F148" s="51">
        <v>200</v>
      </c>
      <c r="G148" s="51">
        <v>0</v>
      </c>
      <c r="H148" s="51">
        <v>0</v>
      </c>
      <c r="I148" s="51">
        <v>9.7799999999999994</v>
      </c>
      <c r="J148" s="51">
        <v>37</v>
      </c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102</v>
      </c>
      <c r="F150" s="51">
        <v>65</v>
      </c>
      <c r="G150" s="51">
        <v>4.29</v>
      </c>
      <c r="H150" s="51">
        <v>0.78</v>
      </c>
      <c r="I150" s="51">
        <v>27.11</v>
      </c>
      <c r="J150" s="51">
        <v>126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765</v>
      </c>
      <c r="G153" s="21">
        <f>SUM(G144:G152)</f>
        <v>24.88</v>
      </c>
      <c r="H153" s="21">
        <f t="shared" ref="H153" si="78">SUM(H144:H152)</f>
        <v>31.68</v>
      </c>
      <c r="I153" s="21">
        <f t="shared" ref="I153" si="79">SUM(I144:I152)</f>
        <v>87.68</v>
      </c>
      <c r="J153" s="21">
        <f t="shared" ref="J153" si="80">SUM(J144:J152)</f>
        <v>724</v>
      </c>
      <c r="K153" s="27"/>
      <c r="L153" s="21">
        <f>SUM(L144)</f>
        <v>75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1">SUM(G154:G157)</f>
        <v>0</v>
      </c>
      <c r="H158" s="21">
        <f t="shared" ref="H158" si="82">SUM(H154:H157)</f>
        <v>0</v>
      </c>
      <c r="I158" s="21">
        <f t="shared" ref="I158" si="83">SUM(I154:I157)</f>
        <v>0</v>
      </c>
      <c r="J158" s="21">
        <f t="shared" ref="J158" si="84">SUM(J154:J157)</f>
        <v>0</v>
      </c>
      <c r="K158" s="27"/>
      <c r="L158" s="21"/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5">SUM(G159:G164)</f>
        <v>0</v>
      </c>
      <c r="H165" s="21">
        <f t="shared" ref="H165" si="86">SUM(H159:H164)</f>
        <v>0</v>
      </c>
      <c r="I165" s="21">
        <f t="shared" ref="I165" si="87">SUM(I159:I164)</f>
        <v>0</v>
      </c>
      <c r="J165" s="21">
        <f t="shared" ref="J165" si="88">SUM(J159:J164)</f>
        <v>0</v>
      </c>
      <c r="K165" s="27"/>
      <c r="L165" s="21">
        <f t="shared" ref="L165" ca="1" si="89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0">SUM(G166:G171)</f>
        <v>0</v>
      </c>
      <c r="H172" s="21">
        <f t="shared" ref="H172" si="91">SUM(H166:H171)</f>
        <v>0</v>
      </c>
      <c r="I172" s="21">
        <f t="shared" ref="I172" si="92">SUM(I166:I171)</f>
        <v>0</v>
      </c>
      <c r="J172" s="21">
        <f t="shared" ref="J172" si="93">SUM(J166:J171)</f>
        <v>0</v>
      </c>
      <c r="K172" s="27"/>
      <c r="L172" s="21">
        <f t="shared" ref="L172" ca="1" si="94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0" t="s">
        <v>4</v>
      </c>
      <c r="D173" s="61"/>
      <c r="E173" s="33"/>
      <c r="F173" s="34">
        <f>F139+F143+F153+F158+F165+F172</f>
        <v>1265</v>
      </c>
      <c r="G173" s="34">
        <f t="shared" ref="G173" si="95">G139+G143+G153+G158+G165+G172</f>
        <v>38.319999999999993</v>
      </c>
      <c r="H173" s="34">
        <f t="shared" ref="H173" si="96">H139+H143+H153+H158+H165+H172</f>
        <v>429.14</v>
      </c>
      <c r="I173" s="34">
        <f t="shared" ref="I173" si="97">I139+I143+I153+I158+I165+I172</f>
        <v>207.74</v>
      </c>
      <c r="J173" s="34">
        <f t="shared" ref="J173" si="98">J139+J143+J153+J158+J165+J172</f>
        <v>1311.9</v>
      </c>
      <c r="K173" s="35"/>
      <c r="L173" s="34">
        <f>SUM(L139+L153)</f>
        <v>150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75</v>
      </c>
      <c r="F174" s="48">
        <v>90</v>
      </c>
      <c r="G174" s="48">
        <v>9.4</v>
      </c>
      <c r="H174" s="48">
        <v>8</v>
      </c>
      <c r="I174" s="48">
        <v>2.66</v>
      </c>
      <c r="J174" s="48">
        <v>115</v>
      </c>
      <c r="K174" s="49" t="s">
        <v>46</v>
      </c>
      <c r="L174" s="48">
        <v>75</v>
      </c>
    </row>
    <row r="175" spans="1:12" ht="15" x14ac:dyDescent="0.25">
      <c r="A175" s="25"/>
      <c r="B175" s="16"/>
      <c r="C175" s="11"/>
      <c r="D175" s="58" t="s">
        <v>30</v>
      </c>
      <c r="E175" s="50" t="s">
        <v>77</v>
      </c>
      <c r="F175" s="51">
        <v>190</v>
      </c>
      <c r="G175" s="51">
        <v>11.3</v>
      </c>
      <c r="H175" s="51">
        <v>6</v>
      </c>
      <c r="I175" s="51">
        <v>59.1</v>
      </c>
      <c r="J175" s="51">
        <v>324</v>
      </c>
      <c r="K175" s="52" t="s">
        <v>73</v>
      </c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76</v>
      </c>
      <c r="F176" s="51">
        <v>200</v>
      </c>
      <c r="G176" s="51">
        <v>0</v>
      </c>
      <c r="H176" s="51">
        <v>0</v>
      </c>
      <c r="I176" s="51">
        <v>9.8000000000000007</v>
      </c>
      <c r="J176" s="51">
        <v>37</v>
      </c>
      <c r="K176" s="52">
        <v>261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57</v>
      </c>
      <c r="F177" s="51">
        <v>33</v>
      </c>
      <c r="G177" s="51">
        <v>2.15</v>
      </c>
      <c r="H177" s="51">
        <v>0.39</v>
      </c>
      <c r="I177" s="51">
        <v>13.55</v>
      </c>
      <c r="J177" s="51">
        <v>63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58" t="s">
        <v>49</v>
      </c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513</v>
      </c>
      <c r="G181" s="21">
        <f t="shared" ref="G181" si="99">SUM(G174:G180)</f>
        <v>22.85</v>
      </c>
      <c r="H181" s="21">
        <f t="shared" ref="H181" si="100">SUM(H174:H180)</f>
        <v>14.39</v>
      </c>
      <c r="I181" s="21">
        <f t="shared" ref="I181" si="101">SUM(I174:I180)</f>
        <v>85.11</v>
      </c>
      <c r="J181" s="21">
        <f t="shared" ref="J181" si="102">SUM(J174:J180)</f>
        <v>539</v>
      </c>
      <c r="K181" s="27"/>
      <c r="L181" s="21">
        <f t="shared" si="72"/>
        <v>75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3">SUM(G182:G184)</f>
        <v>0</v>
      </c>
      <c r="H185" s="21">
        <f t="shared" ref="H185" si="104">SUM(H182:H184)</f>
        <v>0</v>
      </c>
      <c r="I185" s="21">
        <f t="shared" ref="I185" si="105">SUM(I182:I184)</f>
        <v>0</v>
      </c>
      <c r="J185" s="21">
        <f t="shared" ref="J185" si="106">SUM(J182:J184)</f>
        <v>0</v>
      </c>
      <c r="K185" s="27"/>
      <c r="L185" s="21">
        <f t="shared" ref="L185" ca="1" si="107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8" t="s">
        <v>113</v>
      </c>
      <c r="F186" s="51">
        <v>60</v>
      </c>
      <c r="G186" s="73">
        <v>0.7</v>
      </c>
      <c r="H186" s="72">
        <v>0</v>
      </c>
      <c r="I186" s="73">
        <v>3.7</v>
      </c>
      <c r="J186" s="51">
        <v>20</v>
      </c>
      <c r="K186" s="52">
        <v>38</v>
      </c>
      <c r="L186" s="51">
        <v>75</v>
      </c>
    </row>
    <row r="187" spans="1:12" ht="15" x14ac:dyDescent="0.25">
      <c r="A187" s="25"/>
      <c r="B187" s="16"/>
      <c r="C187" s="11"/>
      <c r="D187" s="7" t="s">
        <v>28</v>
      </c>
      <c r="E187" s="50" t="s">
        <v>78</v>
      </c>
      <c r="F187" s="51">
        <v>200</v>
      </c>
      <c r="G187" s="51">
        <v>3.2</v>
      </c>
      <c r="H187" s="51">
        <v>4</v>
      </c>
      <c r="I187" s="51">
        <v>13.59</v>
      </c>
      <c r="J187" s="51">
        <v>95</v>
      </c>
      <c r="K187" s="52">
        <v>75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79</v>
      </c>
      <c r="F188" s="51">
        <v>240</v>
      </c>
      <c r="G188" s="51">
        <v>12.16</v>
      </c>
      <c r="H188" s="51">
        <v>29</v>
      </c>
      <c r="I188" s="51">
        <v>40.770000000000003</v>
      </c>
      <c r="J188" s="51">
        <v>472</v>
      </c>
      <c r="K188" s="52" t="s">
        <v>46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68</v>
      </c>
      <c r="F190" s="51">
        <v>200</v>
      </c>
      <c r="G190" s="51">
        <v>0.02</v>
      </c>
      <c r="H190" s="51">
        <v>0</v>
      </c>
      <c r="I190" s="51">
        <v>9.7899999999999991</v>
      </c>
      <c r="J190" s="51">
        <v>37</v>
      </c>
      <c r="K190" s="52">
        <v>261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58</v>
      </c>
      <c r="F191" s="51">
        <v>40</v>
      </c>
      <c r="G191" s="51">
        <v>2.64</v>
      </c>
      <c r="H191" s="51">
        <v>0.26</v>
      </c>
      <c r="I191" s="51">
        <v>18.760000000000002</v>
      </c>
      <c r="J191" s="51">
        <v>90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57</v>
      </c>
      <c r="F192" s="51">
        <v>65</v>
      </c>
      <c r="G192" s="51">
        <v>4.3</v>
      </c>
      <c r="H192" s="51">
        <v>0.78</v>
      </c>
      <c r="I192" s="51">
        <v>27.1</v>
      </c>
      <c r="J192" s="51">
        <v>126</v>
      </c>
      <c r="K192" s="52"/>
      <c r="L192" s="51"/>
    </row>
    <row r="193" spans="1:12" ht="15" x14ac:dyDescent="0.25">
      <c r="A193" s="25"/>
      <c r="B193" s="16"/>
      <c r="C193" s="11"/>
      <c r="D193" s="58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805</v>
      </c>
      <c r="G195" s="21">
        <f t="shared" ref="G195" si="108">SUM(G186:G194)</f>
        <v>23.020000000000003</v>
      </c>
      <c r="H195" s="21">
        <f t="shared" ref="H195" si="109">SUM(H186:H194)</f>
        <v>34.04</v>
      </c>
      <c r="I195" s="21">
        <f t="shared" ref="I195" si="110">SUM(I186:I194)</f>
        <v>113.71000000000001</v>
      </c>
      <c r="J195" s="21">
        <f t="shared" ref="J195" si="111">SUM(J186:J194)</f>
        <v>840</v>
      </c>
      <c r="K195" s="27"/>
      <c r="L195" s="21">
        <f>SUM(L186)</f>
        <v>75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2">SUM(G196:G199)</f>
        <v>0</v>
      </c>
      <c r="H200" s="21">
        <f t="shared" ref="H200" si="113">SUM(H196:H199)</f>
        <v>0</v>
      </c>
      <c r="I200" s="21">
        <f t="shared" ref="I200" si="114">SUM(I196:I199)</f>
        <v>0</v>
      </c>
      <c r="J200" s="21">
        <f t="shared" ref="J200" si="115">SUM(J196:J199)</f>
        <v>0</v>
      </c>
      <c r="K200" s="27"/>
      <c r="L200" s="21"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16">SUM(G201:G206)</f>
        <v>0</v>
      </c>
      <c r="H207" s="21">
        <f t="shared" ref="H207" si="117">SUM(H201:H206)</f>
        <v>0</v>
      </c>
      <c r="I207" s="21">
        <f t="shared" ref="I207" si="118">SUM(I201:I206)</f>
        <v>0</v>
      </c>
      <c r="J207" s="21">
        <f t="shared" ref="J207" si="119">SUM(J201:J206)</f>
        <v>0</v>
      </c>
      <c r="K207" s="27"/>
      <c r="L207" s="21">
        <f t="shared" ref="L207" ca="1" si="120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1">SUM(G208:G213)</f>
        <v>0</v>
      </c>
      <c r="H214" s="21">
        <f t="shared" ref="H214" si="122">SUM(H208:H213)</f>
        <v>0</v>
      </c>
      <c r="I214" s="21">
        <f t="shared" ref="I214" si="123">SUM(I208:I213)</f>
        <v>0</v>
      </c>
      <c r="J214" s="21">
        <f t="shared" ref="J214" si="124">SUM(J208:J213)</f>
        <v>0</v>
      </c>
      <c r="K214" s="27"/>
      <c r="L214" s="21">
        <f t="shared" ref="L214" ca="1" si="125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0" t="s">
        <v>4</v>
      </c>
      <c r="D215" s="61"/>
      <c r="E215" s="33"/>
      <c r="F215" s="34">
        <f>F181+F185+F195+F200+F207+F214</f>
        <v>1318</v>
      </c>
      <c r="G215" s="34">
        <f t="shared" ref="G215" si="126">G181+G185+G195+G200+G207+G214</f>
        <v>45.870000000000005</v>
      </c>
      <c r="H215" s="34">
        <f t="shared" ref="H215" si="127">H181+H185+H195+H200+H207+H214</f>
        <v>48.43</v>
      </c>
      <c r="I215" s="34">
        <f t="shared" ref="I215" si="128">I181+I185+I195+I200+I207+I214</f>
        <v>198.82</v>
      </c>
      <c r="J215" s="34">
        <f t="shared" ref="J215" si="129">J181+J185+J195+J200+J207+J214</f>
        <v>1379</v>
      </c>
      <c r="K215" s="35"/>
      <c r="L215" s="34">
        <f>SUM(L181+L195)</f>
        <v>150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0">SUM(G216:G222)</f>
        <v>0</v>
      </c>
      <c r="H223" s="21">
        <f t="shared" ref="H223" si="131">SUM(H216:H222)</f>
        <v>0</v>
      </c>
      <c r="I223" s="21">
        <f t="shared" ref="I223" si="132">SUM(I216:I222)</f>
        <v>0</v>
      </c>
      <c r="J223" s="21">
        <f t="shared" ref="J223" si="133">SUM(J216:J222)</f>
        <v>0</v>
      </c>
      <c r="K223" s="27"/>
      <c r="L223" s="21">
        <f t="shared" ref="L223:L265" si="134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5">SUM(G224:G226)</f>
        <v>0</v>
      </c>
      <c r="H227" s="21">
        <f t="shared" ref="H227" si="136">SUM(H224:H226)</f>
        <v>0</v>
      </c>
      <c r="I227" s="21">
        <f t="shared" ref="I227" si="137">SUM(I224:I226)</f>
        <v>0</v>
      </c>
      <c r="J227" s="21">
        <f t="shared" ref="J227" si="138">SUM(J224:J226)</f>
        <v>0</v>
      </c>
      <c r="K227" s="27"/>
      <c r="L227" s="21">
        <f t="shared" ref="L227" ca="1" si="139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0">SUM(G228:G236)</f>
        <v>0</v>
      </c>
      <c r="H237" s="21">
        <f t="shared" ref="H237" si="141">SUM(H228:H236)</f>
        <v>0</v>
      </c>
      <c r="I237" s="21">
        <f t="shared" ref="I237" si="142">SUM(I228:I236)</f>
        <v>0</v>
      </c>
      <c r="J237" s="21">
        <f t="shared" ref="J237" si="143">SUM(J228:J236)</f>
        <v>0</v>
      </c>
      <c r="K237" s="27"/>
      <c r="L237" s="21">
        <f t="shared" ref="L237" ca="1" si="144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5">SUM(G238:G241)</f>
        <v>0</v>
      </c>
      <c r="H242" s="21">
        <f t="shared" ref="H242" si="146">SUM(H238:H241)</f>
        <v>0</v>
      </c>
      <c r="I242" s="21">
        <f t="shared" ref="I242" si="147">SUM(I238:I241)</f>
        <v>0</v>
      </c>
      <c r="J242" s="21">
        <f t="shared" ref="J242" si="148">SUM(J238:J241)</f>
        <v>0</v>
      </c>
      <c r="K242" s="27"/>
      <c r="L242" s="21">
        <f t="shared" ref="L242" ca="1" si="149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0">SUM(G243:G248)</f>
        <v>0</v>
      </c>
      <c r="H249" s="21">
        <f t="shared" ref="H249" si="151">SUM(H243:H248)</f>
        <v>0</v>
      </c>
      <c r="I249" s="21">
        <f t="shared" ref="I249" si="152">SUM(I243:I248)</f>
        <v>0</v>
      </c>
      <c r="J249" s="21">
        <f t="shared" ref="J249" si="153">SUM(J243:J248)</f>
        <v>0</v>
      </c>
      <c r="K249" s="27"/>
      <c r="L249" s="21">
        <f t="shared" ref="L249" ca="1" si="154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5">SUM(G250:G255)</f>
        <v>0</v>
      </c>
      <c r="H256" s="21">
        <f t="shared" ref="H256" si="156">SUM(H250:H255)</f>
        <v>0</v>
      </c>
      <c r="I256" s="21">
        <f t="shared" ref="I256" si="157">SUM(I250:I255)</f>
        <v>0</v>
      </c>
      <c r="J256" s="21">
        <f t="shared" ref="J256" si="158">SUM(J250:J255)</f>
        <v>0</v>
      </c>
      <c r="K256" s="27"/>
      <c r="L256" s="21">
        <f t="shared" ref="L256" ca="1" si="159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0" t="s">
        <v>4</v>
      </c>
      <c r="D257" s="61"/>
      <c r="E257" s="33"/>
      <c r="F257" s="34">
        <f>F223+F227+F237+F242+F249+F256</f>
        <v>0</v>
      </c>
      <c r="G257" s="34">
        <f t="shared" ref="G257" si="160">G223+G227+G237+G242+G249+G256</f>
        <v>0</v>
      </c>
      <c r="H257" s="34">
        <f t="shared" ref="H257" si="161">H223+H227+H237+H242+H249+H256</f>
        <v>0</v>
      </c>
      <c r="I257" s="34">
        <f t="shared" ref="I257" si="162">I223+I227+I237+I242+I249+I256</f>
        <v>0</v>
      </c>
      <c r="J257" s="34">
        <f t="shared" ref="J257" si="163">J223+J227+J237+J242+J249+J256</f>
        <v>0</v>
      </c>
      <c r="K257" s="35"/>
      <c r="L257" s="34">
        <f t="shared" ref="L257" ca="1" si="164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65">SUM(G258:G264)</f>
        <v>0</v>
      </c>
      <c r="H265" s="21">
        <f t="shared" ref="H265" si="166">SUM(H258:H264)</f>
        <v>0</v>
      </c>
      <c r="I265" s="21">
        <f t="shared" ref="I265" si="167">SUM(I258:I264)</f>
        <v>0</v>
      </c>
      <c r="J265" s="21">
        <f t="shared" ref="J265" si="168">SUM(J258:J264)</f>
        <v>0</v>
      </c>
      <c r="K265" s="27"/>
      <c r="L265" s="21">
        <f t="shared" si="134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69">SUM(G266:G268)</f>
        <v>0</v>
      </c>
      <c r="H269" s="21">
        <f t="shared" ref="H269" si="170">SUM(H266:H268)</f>
        <v>0</v>
      </c>
      <c r="I269" s="21">
        <f t="shared" ref="I269" si="171">SUM(I266:I268)</f>
        <v>0</v>
      </c>
      <c r="J269" s="21">
        <f t="shared" ref="J269" si="172">SUM(J266:J268)</f>
        <v>0</v>
      </c>
      <c r="K269" s="27"/>
      <c r="L269" s="21">
        <f t="shared" ref="L269" ca="1" si="173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4">SUM(G270:G278)</f>
        <v>0</v>
      </c>
      <c r="H279" s="21">
        <f t="shared" ref="H279" si="175">SUM(H270:H278)</f>
        <v>0</v>
      </c>
      <c r="I279" s="21">
        <f t="shared" ref="I279" si="176">SUM(I270:I278)</f>
        <v>0</v>
      </c>
      <c r="J279" s="21">
        <f t="shared" ref="J279" si="177">SUM(J270:J278)</f>
        <v>0</v>
      </c>
      <c r="K279" s="27"/>
      <c r="L279" s="21">
        <f t="shared" ref="L279" ca="1" si="178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79">SUM(G280:G283)</f>
        <v>0</v>
      </c>
      <c r="H284" s="21">
        <f t="shared" ref="H284" si="180">SUM(H280:H283)</f>
        <v>0</v>
      </c>
      <c r="I284" s="21">
        <f t="shared" ref="I284" si="181">SUM(I280:I283)</f>
        <v>0</v>
      </c>
      <c r="J284" s="21">
        <f t="shared" ref="J284" si="182">SUM(J280:J283)</f>
        <v>0</v>
      </c>
      <c r="K284" s="27"/>
      <c r="L284" s="21">
        <f t="shared" ref="L284" ca="1" si="183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4">SUM(G285:G290)</f>
        <v>0</v>
      </c>
      <c r="H291" s="21">
        <f t="shared" ref="H291" si="185">SUM(H285:H290)</f>
        <v>0</v>
      </c>
      <c r="I291" s="21">
        <f t="shared" ref="I291" si="186">SUM(I285:I290)</f>
        <v>0</v>
      </c>
      <c r="J291" s="21">
        <f t="shared" ref="J291" si="187">SUM(J285:J290)</f>
        <v>0</v>
      </c>
      <c r="K291" s="27"/>
      <c r="L291" s="21">
        <f t="shared" ref="L291" ca="1" si="188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89">SUM(G292:G297)</f>
        <v>0</v>
      </c>
      <c r="H298" s="21">
        <f t="shared" ref="H298" si="190">SUM(H292:H297)</f>
        <v>0</v>
      </c>
      <c r="I298" s="21">
        <f t="shared" ref="I298" si="191">SUM(I292:I297)</f>
        <v>0</v>
      </c>
      <c r="J298" s="21">
        <f t="shared" ref="J298" si="192">SUM(J292:J297)</f>
        <v>0</v>
      </c>
      <c r="K298" s="27"/>
      <c r="L298" s="21">
        <f t="shared" ref="L298" ca="1" si="193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0" t="s">
        <v>4</v>
      </c>
      <c r="D299" s="61"/>
      <c r="E299" s="33"/>
      <c r="F299" s="34">
        <f>F265+F269+F279+F284+F291+F298</f>
        <v>0</v>
      </c>
      <c r="G299" s="34">
        <f t="shared" ref="G299" si="194">G265+G269+G279+G284+G291+G298</f>
        <v>0</v>
      </c>
      <c r="H299" s="34">
        <f t="shared" ref="H299" si="195">H265+H269+H279+H284+H291+H298</f>
        <v>0</v>
      </c>
      <c r="I299" s="34">
        <f t="shared" ref="I299" si="196">I265+I269+I279+I284+I291+I298</f>
        <v>0</v>
      </c>
      <c r="J299" s="34">
        <f t="shared" ref="J299" si="197">J265+J269+J279+J284+J291+J298</f>
        <v>0</v>
      </c>
      <c r="K299" s="35"/>
      <c r="L299" s="34">
        <f t="shared" ref="L299" ca="1" si="198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80</v>
      </c>
      <c r="F300" s="48">
        <v>150</v>
      </c>
      <c r="G300" s="48">
        <v>9.3000000000000007</v>
      </c>
      <c r="H300" s="48">
        <v>7</v>
      </c>
      <c r="I300" s="48">
        <v>53.51</v>
      </c>
      <c r="J300" s="48">
        <v>314</v>
      </c>
      <c r="K300" s="49" t="s">
        <v>46</v>
      </c>
      <c r="L300" s="48">
        <v>75</v>
      </c>
    </row>
    <row r="301" spans="1:12" ht="15" x14ac:dyDescent="0.25">
      <c r="A301" s="25"/>
      <c r="B301" s="16"/>
      <c r="C301" s="11"/>
      <c r="D301" s="58" t="s">
        <v>30</v>
      </c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82</v>
      </c>
      <c r="F302" s="51">
        <v>200</v>
      </c>
      <c r="G302" s="51">
        <v>0.1</v>
      </c>
      <c r="H302" s="51">
        <v>0.01</v>
      </c>
      <c r="I302" s="51">
        <v>10.029999999999999</v>
      </c>
      <c r="J302" s="51">
        <v>39.24</v>
      </c>
      <c r="K302" s="52">
        <v>39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50</v>
      </c>
      <c r="F304" s="51">
        <v>150</v>
      </c>
      <c r="G304" s="51">
        <v>0.6</v>
      </c>
      <c r="H304" s="51">
        <v>0.6</v>
      </c>
      <c r="I304" s="51">
        <v>17.399999999999999</v>
      </c>
      <c r="J304" s="51">
        <v>73</v>
      </c>
      <c r="K304" s="52"/>
      <c r="L304" s="51"/>
    </row>
    <row r="305" spans="1:12" ht="15" x14ac:dyDescent="0.25">
      <c r="A305" s="25"/>
      <c r="B305" s="16"/>
      <c r="C305" s="11"/>
      <c r="D305" s="6" t="s">
        <v>81</v>
      </c>
      <c r="E305" s="50" t="s">
        <v>53</v>
      </c>
      <c r="F305" s="51">
        <v>25</v>
      </c>
      <c r="G305" s="51">
        <v>1.8</v>
      </c>
      <c r="H305" s="51">
        <v>2</v>
      </c>
      <c r="I305" s="51">
        <v>13.88</v>
      </c>
      <c r="J305" s="51">
        <v>79</v>
      </c>
      <c r="K305" s="52">
        <v>231</v>
      </c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525</v>
      </c>
      <c r="G307" s="21">
        <f>SUM(G300:G306)</f>
        <v>11.8</v>
      </c>
      <c r="H307" s="21">
        <f t="shared" ref="H307" si="199">SUM(H300:H306)</f>
        <v>9.61</v>
      </c>
      <c r="I307" s="21">
        <f t="shared" ref="I307" si="200">SUM(I300:I306)</f>
        <v>94.82</v>
      </c>
      <c r="J307" s="21">
        <f t="shared" ref="J307" si="201">SUM(J300:J306)</f>
        <v>505.24</v>
      </c>
      <c r="K307" s="27"/>
      <c r="L307" s="21">
        <f t="shared" ref="L307:L349" si="202">SUM(L300:L306)</f>
        <v>75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3">SUM(G308:G310)</f>
        <v>0</v>
      </c>
      <c r="H311" s="21">
        <f t="shared" ref="H311" si="204">SUM(H308:H310)</f>
        <v>0</v>
      </c>
      <c r="I311" s="21">
        <f t="shared" ref="I311" si="205">SUM(I308:I310)</f>
        <v>0</v>
      </c>
      <c r="J311" s="21">
        <f t="shared" ref="J311" si="206">SUM(J308:J310)</f>
        <v>0</v>
      </c>
      <c r="K311" s="27"/>
      <c r="L311" s="21">
        <f t="shared" ref="L311" ca="1" si="207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68" t="s">
        <v>114</v>
      </c>
      <c r="F312" s="51">
        <v>60</v>
      </c>
      <c r="G312" s="73">
        <v>0.4</v>
      </c>
      <c r="H312" s="72">
        <v>0</v>
      </c>
      <c r="I312" s="82">
        <v>1.1200000000000001</v>
      </c>
      <c r="J312" s="51">
        <v>7</v>
      </c>
      <c r="K312" s="52" t="s">
        <v>46</v>
      </c>
      <c r="L312" s="51">
        <v>75</v>
      </c>
    </row>
    <row r="313" spans="1:12" ht="15" x14ac:dyDescent="0.25">
      <c r="A313" s="25"/>
      <c r="B313" s="16"/>
      <c r="C313" s="11"/>
      <c r="D313" s="7" t="s">
        <v>28</v>
      </c>
      <c r="E313" s="50" t="s">
        <v>71</v>
      </c>
      <c r="F313" s="51">
        <v>200</v>
      </c>
      <c r="G313" s="51">
        <v>6.1</v>
      </c>
      <c r="H313" s="51">
        <v>7</v>
      </c>
      <c r="I313" s="51">
        <v>19.16</v>
      </c>
      <c r="J313" s="51">
        <v>162</v>
      </c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115</v>
      </c>
      <c r="F314" s="51">
        <v>90</v>
      </c>
      <c r="G314" s="79">
        <v>16.25</v>
      </c>
      <c r="H314" s="80">
        <v>21</v>
      </c>
      <c r="I314" s="81">
        <v>14.96</v>
      </c>
      <c r="J314" s="51">
        <v>268</v>
      </c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56</v>
      </c>
      <c r="F315" s="51">
        <v>150</v>
      </c>
      <c r="G315" s="51">
        <v>3.6</v>
      </c>
      <c r="H315" s="51">
        <v>4</v>
      </c>
      <c r="I315" s="51">
        <v>36.28</v>
      </c>
      <c r="J315" s="51">
        <v>205</v>
      </c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68</v>
      </c>
      <c r="F316" s="51">
        <v>200</v>
      </c>
      <c r="G316" s="51">
        <v>0</v>
      </c>
      <c r="H316" s="51">
        <v>0</v>
      </c>
      <c r="I316" s="51">
        <v>9.8000000000000007</v>
      </c>
      <c r="J316" s="51">
        <v>37</v>
      </c>
      <c r="K316" s="52">
        <v>261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84</v>
      </c>
      <c r="F317" s="51">
        <v>20</v>
      </c>
      <c r="G317" s="51">
        <v>1.3</v>
      </c>
      <c r="H317" s="51">
        <v>0</v>
      </c>
      <c r="I317" s="51">
        <v>9.4</v>
      </c>
      <c r="J317" s="51">
        <v>45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83</v>
      </c>
      <c r="F318" s="51">
        <v>32.5</v>
      </c>
      <c r="G318" s="51">
        <v>2.15</v>
      </c>
      <c r="H318" s="51">
        <v>0.39</v>
      </c>
      <c r="I318" s="51">
        <v>13.55</v>
      </c>
      <c r="J318" s="51">
        <v>63</v>
      </c>
      <c r="K318" s="52" t="s">
        <v>46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752.5</v>
      </c>
      <c r="G321" s="21">
        <f t="shared" ref="G321" si="208">SUM(G312:G320)</f>
        <v>29.8</v>
      </c>
      <c r="H321" s="21">
        <f t="shared" ref="H321" si="209">SUM(H312:H320)</f>
        <v>32.39</v>
      </c>
      <c r="I321" s="21">
        <f t="shared" ref="I321" si="210">SUM(I312:I320)</f>
        <v>104.27000000000001</v>
      </c>
      <c r="J321" s="21">
        <f t="shared" ref="J321" si="211">SUM(J312:J320)</f>
        <v>787</v>
      </c>
      <c r="K321" s="27"/>
      <c r="L321" s="21">
        <f>SUM(L312)</f>
        <v>75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2">SUM(G322:G325)</f>
        <v>0</v>
      </c>
      <c r="H326" s="21">
        <f t="shared" ref="H326" si="213">SUM(H322:H325)</f>
        <v>0</v>
      </c>
      <c r="I326" s="21">
        <f t="shared" ref="I326" si="214">SUM(I322:I325)</f>
        <v>0</v>
      </c>
      <c r="J326" s="21">
        <f t="shared" ref="J326" si="215">SUM(J322:J325)</f>
        <v>0</v>
      </c>
      <c r="K326" s="27"/>
      <c r="L326" s="21"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16">SUM(G327:G332)</f>
        <v>0</v>
      </c>
      <c r="H333" s="21">
        <f t="shared" ref="H333" si="217">SUM(H327:H332)</f>
        <v>0</v>
      </c>
      <c r="I333" s="21">
        <f t="shared" ref="I333" si="218">SUM(I327:I332)</f>
        <v>0</v>
      </c>
      <c r="J333" s="21">
        <f t="shared" ref="J333" si="219">SUM(J327:J332)</f>
        <v>0</v>
      </c>
      <c r="K333" s="27"/>
      <c r="L333" s="21">
        <f t="shared" ref="L333" ca="1" si="220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1">SUM(G334:G339)</f>
        <v>0</v>
      </c>
      <c r="H340" s="21">
        <f t="shared" ref="H340" si="222">SUM(H334:H339)</f>
        <v>0</v>
      </c>
      <c r="I340" s="21">
        <f t="shared" ref="I340" si="223">SUM(I334:I339)</f>
        <v>0</v>
      </c>
      <c r="J340" s="21">
        <f t="shared" ref="J340" si="224">SUM(J334:J339)</f>
        <v>0</v>
      </c>
      <c r="K340" s="27"/>
      <c r="L340" s="21">
        <f t="shared" ref="L340" ca="1" si="225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0" t="s">
        <v>4</v>
      </c>
      <c r="D341" s="61"/>
      <c r="E341" s="33"/>
      <c r="F341" s="34">
        <f>F307+F311+F321+F326+F333+F340</f>
        <v>1277.5</v>
      </c>
      <c r="G341" s="34">
        <f t="shared" ref="G341" si="226">G307+G311+G321+G326+G333+G340</f>
        <v>41.6</v>
      </c>
      <c r="H341" s="34">
        <f t="shared" ref="H341" si="227">H307+H311+H321+H326+H333+H340</f>
        <v>42</v>
      </c>
      <c r="I341" s="34">
        <f t="shared" ref="I341" si="228">I307+I311+I321+I326+I333+I340</f>
        <v>199.09</v>
      </c>
      <c r="J341" s="34">
        <f t="shared" ref="J341" si="229">J307+J311+J321+J326+J333+J340</f>
        <v>1292.24</v>
      </c>
      <c r="K341" s="35"/>
      <c r="L341" s="34">
        <f>SUM(L307+L321)</f>
        <v>150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85</v>
      </c>
      <c r="F342" s="48">
        <v>190</v>
      </c>
      <c r="G342" s="48">
        <v>4.74</v>
      </c>
      <c r="H342" s="48">
        <v>6</v>
      </c>
      <c r="I342" s="48">
        <v>25.09</v>
      </c>
      <c r="J342" s="48">
        <v>174</v>
      </c>
      <c r="K342" s="49">
        <v>119</v>
      </c>
      <c r="L342" s="48">
        <v>75</v>
      </c>
    </row>
    <row r="343" spans="1:12" ht="15" x14ac:dyDescent="0.25">
      <c r="A343" s="15"/>
      <c r="B343" s="16"/>
      <c r="C343" s="11"/>
      <c r="D343" s="58" t="s">
        <v>30</v>
      </c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86</v>
      </c>
      <c r="F344" s="51">
        <v>200</v>
      </c>
      <c r="G344" s="51">
        <v>1</v>
      </c>
      <c r="H344" s="51">
        <v>0.2</v>
      </c>
      <c r="I344" s="51">
        <v>20.6</v>
      </c>
      <c r="J344" s="51">
        <v>86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84</v>
      </c>
      <c r="F345" s="51">
        <v>20</v>
      </c>
      <c r="G345" s="51">
        <v>1.32</v>
      </c>
      <c r="H345" s="51">
        <v>0.13</v>
      </c>
      <c r="I345" s="51">
        <v>9.3800000000000008</v>
      </c>
      <c r="J345" s="51">
        <v>45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77" t="s">
        <v>81</v>
      </c>
      <c r="E347" s="50" t="s">
        <v>87</v>
      </c>
      <c r="F347" s="51">
        <v>50</v>
      </c>
      <c r="G347" s="51">
        <v>2.95</v>
      </c>
      <c r="H347" s="51">
        <v>2.35</v>
      </c>
      <c r="I347" s="51">
        <v>38.549999999999997</v>
      </c>
      <c r="J347" s="51">
        <v>183</v>
      </c>
      <c r="K347" s="52"/>
      <c r="L347" s="51"/>
    </row>
    <row r="348" spans="1:12" ht="15" x14ac:dyDescent="0.25">
      <c r="A348" s="15"/>
      <c r="B348" s="16"/>
      <c r="C348" s="11"/>
      <c r="D348" s="6" t="s">
        <v>23</v>
      </c>
      <c r="E348" s="50" t="s">
        <v>88</v>
      </c>
      <c r="F348" s="51">
        <v>40</v>
      </c>
      <c r="G348" s="51">
        <v>6.58</v>
      </c>
      <c r="H348" s="51">
        <v>5</v>
      </c>
      <c r="I348" s="51">
        <v>9.3800000000000008</v>
      </c>
      <c r="J348" s="51">
        <v>115</v>
      </c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30">SUM(G342:G348)</f>
        <v>16.590000000000003</v>
      </c>
      <c r="H349" s="21">
        <f t="shared" ref="H349" si="231">SUM(H342:H348)</f>
        <v>13.68</v>
      </c>
      <c r="I349" s="21">
        <f t="shared" ref="I349" si="232">SUM(I342:I348)</f>
        <v>103</v>
      </c>
      <c r="J349" s="21">
        <f t="shared" ref="J349" si="233">SUM(J342:J348)</f>
        <v>603</v>
      </c>
      <c r="K349" s="27"/>
      <c r="L349" s="21">
        <f t="shared" si="202"/>
        <v>75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34">SUM(G350:G352)</f>
        <v>0</v>
      </c>
      <c r="H353" s="21">
        <f t="shared" ref="H353" si="235">SUM(H350:H352)</f>
        <v>0</v>
      </c>
      <c r="I353" s="21">
        <f t="shared" ref="I353" si="236">SUM(I350:I352)</f>
        <v>0</v>
      </c>
      <c r="J353" s="21">
        <f t="shared" ref="J353" si="237">SUM(J350:J352)</f>
        <v>0</v>
      </c>
      <c r="K353" s="27"/>
      <c r="L353" s="21">
        <f t="shared" ref="L353" ca="1" si="23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8" t="s">
        <v>110</v>
      </c>
      <c r="F354" s="51">
        <v>60</v>
      </c>
      <c r="G354" s="73">
        <v>1.9</v>
      </c>
      <c r="H354" s="73">
        <v>0</v>
      </c>
      <c r="I354" s="82">
        <v>3.9</v>
      </c>
      <c r="J354" s="51">
        <v>24</v>
      </c>
      <c r="K354" s="52">
        <v>32</v>
      </c>
      <c r="L354" s="51">
        <v>75</v>
      </c>
    </row>
    <row r="355" spans="1:12" ht="15" x14ac:dyDescent="0.25">
      <c r="A355" s="15"/>
      <c r="B355" s="16"/>
      <c r="C355" s="11"/>
      <c r="D355" s="7" t="s">
        <v>28</v>
      </c>
      <c r="E355" s="50" t="s">
        <v>89</v>
      </c>
      <c r="F355" s="51">
        <v>200</v>
      </c>
      <c r="G355" s="51">
        <v>2.13</v>
      </c>
      <c r="H355" s="51">
        <v>5</v>
      </c>
      <c r="I355" s="51">
        <v>10.71</v>
      </c>
      <c r="J355" s="51">
        <v>101</v>
      </c>
      <c r="K355" s="52">
        <v>72</v>
      </c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90</v>
      </c>
      <c r="F356" s="51">
        <v>100</v>
      </c>
      <c r="G356" s="51">
        <v>10.199999999999999</v>
      </c>
      <c r="H356" s="51">
        <v>9.1300000000000008</v>
      </c>
      <c r="I356" s="51">
        <v>9.33</v>
      </c>
      <c r="J356" s="51">
        <v>159</v>
      </c>
      <c r="K356" s="52" t="s">
        <v>46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91</v>
      </c>
      <c r="F357" s="51">
        <v>150</v>
      </c>
      <c r="G357" s="51">
        <v>3.1</v>
      </c>
      <c r="H357" s="51">
        <v>4</v>
      </c>
      <c r="I357" s="51">
        <v>22.07</v>
      </c>
      <c r="J357" s="51">
        <v>133</v>
      </c>
      <c r="K357" s="52">
        <v>91</v>
      </c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82</v>
      </c>
      <c r="F358" s="51">
        <v>200</v>
      </c>
      <c r="G358" s="51">
        <v>0.1</v>
      </c>
      <c r="H358" s="51">
        <v>0</v>
      </c>
      <c r="I358" s="51">
        <v>10.029999999999999</v>
      </c>
      <c r="J358" s="51">
        <v>39</v>
      </c>
      <c r="K358" s="52">
        <v>262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84</v>
      </c>
      <c r="F359" s="51">
        <v>20</v>
      </c>
      <c r="G359" s="51">
        <v>1.3</v>
      </c>
      <c r="H359" s="51">
        <v>0</v>
      </c>
      <c r="I359" s="51">
        <v>9.3800000000000008</v>
      </c>
      <c r="J359" s="51">
        <v>45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83</v>
      </c>
      <c r="F360" s="51">
        <v>32.5</v>
      </c>
      <c r="G360" s="51">
        <v>2.2000000000000002</v>
      </c>
      <c r="H360" s="51">
        <v>0</v>
      </c>
      <c r="I360" s="51">
        <v>13.55</v>
      </c>
      <c r="J360" s="51">
        <v>63</v>
      </c>
      <c r="K360" s="52"/>
      <c r="L360" s="51"/>
    </row>
    <row r="361" spans="1:12" ht="15" x14ac:dyDescent="0.25">
      <c r="A361" s="15"/>
      <c r="B361" s="16"/>
      <c r="C361" s="11"/>
      <c r="D361" s="77" t="s">
        <v>81</v>
      </c>
      <c r="E361" s="50" t="s">
        <v>87</v>
      </c>
      <c r="F361" s="51">
        <v>50</v>
      </c>
      <c r="G361" s="51">
        <v>3</v>
      </c>
      <c r="H361" s="51">
        <v>2</v>
      </c>
      <c r="I361" s="51">
        <v>38.549999999999997</v>
      </c>
      <c r="J361" s="51">
        <v>183</v>
      </c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812.5</v>
      </c>
      <c r="G363" s="21">
        <f t="shared" ref="G363" si="239">SUM(G354:G362)</f>
        <v>23.93</v>
      </c>
      <c r="H363" s="21">
        <f t="shared" ref="H363" si="240">SUM(H354:H362)</f>
        <v>20.130000000000003</v>
      </c>
      <c r="I363" s="21">
        <f t="shared" ref="I363" si="241">SUM(I354:I362)</f>
        <v>117.52</v>
      </c>
      <c r="J363" s="21">
        <f t="shared" ref="J363" si="242">SUM(J354:J362)</f>
        <v>747</v>
      </c>
      <c r="K363" s="27"/>
      <c r="L363" s="21">
        <f>SUM(L354)</f>
        <v>75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43">SUM(G364:G367)</f>
        <v>0</v>
      </c>
      <c r="H368" s="21">
        <f t="shared" ref="H368" si="244">SUM(H364:H367)</f>
        <v>0</v>
      </c>
      <c r="I368" s="21">
        <f t="shared" ref="I368" si="245">SUM(I364:I367)</f>
        <v>0</v>
      </c>
      <c r="J368" s="21">
        <f t="shared" ref="J368" si="246">SUM(J364:J367)</f>
        <v>0</v>
      </c>
      <c r="K368" s="27"/>
      <c r="L368" s="21"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47">SUM(G369:G374)</f>
        <v>0</v>
      </c>
      <c r="H375" s="21">
        <f t="shared" ref="H375" si="248">SUM(H369:H374)</f>
        <v>0</v>
      </c>
      <c r="I375" s="21">
        <f t="shared" ref="I375" si="249">SUM(I369:I374)</f>
        <v>0</v>
      </c>
      <c r="J375" s="21">
        <f t="shared" ref="J375" si="250">SUM(J369:J374)</f>
        <v>0</v>
      </c>
      <c r="K375" s="27"/>
      <c r="L375" s="21">
        <f t="shared" ref="L375" ca="1" si="251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2">SUM(G376:G381)</f>
        <v>0</v>
      </c>
      <c r="H382" s="21">
        <f t="shared" ref="H382" si="253">SUM(H376:H381)</f>
        <v>0</v>
      </c>
      <c r="I382" s="21">
        <f t="shared" ref="I382" si="254">SUM(I376:I381)</f>
        <v>0</v>
      </c>
      <c r="J382" s="21">
        <f t="shared" ref="J382" si="255">SUM(J376:J381)</f>
        <v>0</v>
      </c>
      <c r="K382" s="27"/>
      <c r="L382" s="21">
        <f t="shared" ref="L382" ca="1" si="256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0" t="s">
        <v>4</v>
      </c>
      <c r="D383" s="61"/>
      <c r="E383" s="33"/>
      <c r="F383" s="34">
        <f>F349+F353+F363+F368+F375+F382</f>
        <v>1312.5</v>
      </c>
      <c r="G383" s="34">
        <f t="shared" ref="G383" si="257">G349+G353+G363+G368+G375+G382</f>
        <v>40.520000000000003</v>
      </c>
      <c r="H383" s="34">
        <f t="shared" ref="H383" si="258">H349+H353+H363+H368+H375+H382</f>
        <v>33.81</v>
      </c>
      <c r="I383" s="34">
        <f t="shared" ref="I383" si="259">I349+I353+I363+I368+I375+I382</f>
        <v>220.51999999999998</v>
      </c>
      <c r="J383" s="34">
        <f t="shared" ref="J383" si="260">J349+J353+J363+J368+J375+J382</f>
        <v>1350</v>
      </c>
      <c r="K383" s="35"/>
      <c r="L383" s="34">
        <f>SUM(L349+L363)</f>
        <v>150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92</v>
      </c>
      <c r="F384" s="48">
        <v>150</v>
      </c>
      <c r="G384" s="48">
        <v>6.67</v>
      </c>
      <c r="H384" s="48">
        <v>5</v>
      </c>
      <c r="I384" s="48">
        <v>29.3</v>
      </c>
      <c r="J384" s="48">
        <v>186</v>
      </c>
      <c r="K384" s="49">
        <v>138</v>
      </c>
      <c r="L384" s="48">
        <v>75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68</v>
      </c>
      <c r="F386" s="51">
        <v>200</v>
      </c>
      <c r="G386" s="51">
        <v>0.02</v>
      </c>
      <c r="H386" s="51">
        <v>0</v>
      </c>
      <c r="I386" s="51">
        <v>9.7899999999999991</v>
      </c>
      <c r="J386" s="51">
        <v>37</v>
      </c>
      <c r="K386" s="52">
        <v>261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58</v>
      </c>
      <c r="F387" s="51">
        <v>20</v>
      </c>
      <c r="G387" s="51">
        <v>1.32</v>
      </c>
      <c r="H387" s="51">
        <v>0.13</v>
      </c>
      <c r="I387" s="51">
        <v>9.3800000000000008</v>
      </c>
      <c r="J387" s="51">
        <v>45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50</v>
      </c>
      <c r="F388" s="51">
        <v>150</v>
      </c>
      <c r="G388" s="51">
        <v>1</v>
      </c>
      <c r="H388" s="51">
        <v>1</v>
      </c>
      <c r="I388" s="51">
        <v>17.399999999999999</v>
      </c>
      <c r="J388" s="51">
        <v>73</v>
      </c>
      <c r="K388" s="52">
        <v>231</v>
      </c>
      <c r="L388" s="51"/>
    </row>
    <row r="389" spans="1:12" ht="15" x14ac:dyDescent="0.25">
      <c r="A389" s="25"/>
      <c r="B389" s="16"/>
      <c r="C389" s="11"/>
      <c r="D389" s="77" t="s">
        <v>81</v>
      </c>
      <c r="E389" s="50" t="s">
        <v>64</v>
      </c>
      <c r="F389" s="51">
        <v>60</v>
      </c>
      <c r="G389" s="51">
        <v>4.5</v>
      </c>
      <c r="H389" s="51">
        <v>6</v>
      </c>
      <c r="I389" s="51">
        <v>46</v>
      </c>
      <c r="J389" s="51">
        <v>253</v>
      </c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580</v>
      </c>
      <c r="G391" s="21">
        <f>SUM(G384:G390)</f>
        <v>13.51</v>
      </c>
      <c r="H391" s="21">
        <f t="shared" ref="H391" si="261">SUM(H384:H390)</f>
        <v>12.129999999999999</v>
      </c>
      <c r="I391" s="21">
        <f t="shared" ref="I391" si="262">SUM(I384:I390)</f>
        <v>111.87</v>
      </c>
      <c r="J391" s="21">
        <f t="shared" ref="J391" si="263">SUM(J384:J390)</f>
        <v>594</v>
      </c>
      <c r="K391" s="27"/>
      <c r="L391" s="21">
        <f t="shared" ref="L391:L433" si="264">SUM(L384:L390)</f>
        <v>75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65">SUM(G392:G394)</f>
        <v>0</v>
      </c>
      <c r="H395" s="21">
        <f t="shared" ref="H395" si="266">SUM(H392:H394)</f>
        <v>0</v>
      </c>
      <c r="I395" s="21">
        <f t="shared" ref="I395" si="267">SUM(I392:I394)</f>
        <v>0</v>
      </c>
      <c r="J395" s="21">
        <f t="shared" ref="J395" si="268">SUM(J392:J394)</f>
        <v>0</v>
      </c>
      <c r="K395" s="27"/>
      <c r="L395" s="21">
        <f t="shared" ref="L395" ca="1" si="269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68" t="s">
        <v>116</v>
      </c>
      <c r="F396" s="51">
        <v>60</v>
      </c>
      <c r="G396" s="69">
        <v>0.36</v>
      </c>
      <c r="H396" s="69">
        <v>0</v>
      </c>
      <c r="I396" s="69">
        <v>2.5299999999999998</v>
      </c>
      <c r="J396" s="51">
        <v>13</v>
      </c>
      <c r="K396" s="52"/>
      <c r="L396" s="51">
        <v>75</v>
      </c>
    </row>
    <row r="397" spans="1:12" ht="15" x14ac:dyDescent="0.25">
      <c r="A397" s="25"/>
      <c r="B397" s="16"/>
      <c r="C397" s="11"/>
      <c r="D397" s="7" t="s">
        <v>28</v>
      </c>
      <c r="E397" s="50" t="s">
        <v>65</v>
      </c>
      <c r="F397" s="51">
        <v>200</v>
      </c>
      <c r="G397" s="51">
        <v>1.81</v>
      </c>
      <c r="H397" s="51">
        <v>4</v>
      </c>
      <c r="I397" s="51">
        <v>8.16</v>
      </c>
      <c r="J397" s="51">
        <v>91</v>
      </c>
      <c r="K397" s="52">
        <v>62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93</v>
      </c>
      <c r="F398" s="51">
        <v>100</v>
      </c>
      <c r="G398" s="51">
        <v>11.48</v>
      </c>
      <c r="H398" s="51">
        <v>19.170000000000002</v>
      </c>
      <c r="I398" s="51">
        <v>13.5</v>
      </c>
      <c r="J398" s="51">
        <v>272</v>
      </c>
      <c r="K398" s="52" t="s">
        <v>46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74</v>
      </c>
      <c r="F399" s="51">
        <v>150</v>
      </c>
      <c r="G399" s="51">
        <v>8.92</v>
      </c>
      <c r="H399" s="51">
        <v>4.99</v>
      </c>
      <c r="I399" s="51">
        <v>46.66</v>
      </c>
      <c r="J399" s="51">
        <v>255</v>
      </c>
      <c r="K399" s="52" t="s">
        <v>73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59</v>
      </c>
      <c r="F400" s="51">
        <v>200</v>
      </c>
      <c r="G400" s="51">
        <v>0.02</v>
      </c>
      <c r="H400" s="51">
        <v>0</v>
      </c>
      <c r="I400" s="51">
        <v>9.7899999999999991</v>
      </c>
      <c r="J400" s="51">
        <v>37</v>
      </c>
      <c r="K400" s="52" t="s">
        <v>46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57</v>
      </c>
      <c r="F401" s="51">
        <v>33</v>
      </c>
      <c r="G401" s="51">
        <v>2.15</v>
      </c>
      <c r="H401" s="51">
        <v>0</v>
      </c>
      <c r="I401" s="51">
        <v>13.55</v>
      </c>
      <c r="J401" s="51">
        <v>63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743</v>
      </c>
      <c r="G405" s="21">
        <f t="shared" ref="G405" si="270">SUM(G396:G404)</f>
        <v>24.74</v>
      </c>
      <c r="H405" s="21">
        <f t="shared" ref="H405" si="271">SUM(H396:H404)</f>
        <v>28.160000000000004</v>
      </c>
      <c r="I405" s="21">
        <f t="shared" ref="I405" si="272">SUM(I396:I404)</f>
        <v>94.189999999999984</v>
      </c>
      <c r="J405" s="21">
        <f t="shared" ref="J405" si="273">SUM(J396:J404)</f>
        <v>731</v>
      </c>
      <c r="K405" s="27"/>
      <c r="L405" s="21">
        <f>SUM(L396)</f>
        <v>75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74">SUM(G406:G409)</f>
        <v>0</v>
      </c>
      <c r="H410" s="21">
        <f t="shared" ref="H410" si="275">SUM(H406:H409)</f>
        <v>0</v>
      </c>
      <c r="I410" s="21">
        <f t="shared" ref="I410" si="276">SUM(I406:I409)</f>
        <v>0</v>
      </c>
      <c r="J410" s="21">
        <f t="shared" ref="J410" si="277">SUM(J406:J409)</f>
        <v>0</v>
      </c>
      <c r="K410" s="27"/>
      <c r="L410" s="21"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78">SUM(G411:G416)</f>
        <v>0</v>
      </c>
      <c r="H417" s="21">
        <f t="shared" ref="H417" si="279">SUM(H411:H416)</f>
        <v>0</v>
      </c>
      <c r="I417" s="21">
        <f t="shared" ref="I417" si="280">SUM(I411:I416)</f>
        <v>0</v>
      </c>
      <c r="J417" s="21">
        <f t="shared" ref="J417" si="281">SUM(J411:J416)</f>
        <v>0</v>
      </c>
      <c r="K417" s="27"/>
      <c r="L417" s="21">
        <f t="shared" ref="L417" ca="1" si="282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83">SUM(G418:G423)</f>
        <v>0</v>
      </c>
      <c r="H424" s="21">
        <f t="shared" ref="H424" si="284">SUM(H418:H423)</f>
        <v>0</v>
      </c>
      <c r="I424" s="21">
        <f t="shared" ref="I424" si="285">SUM(I418:I423)</f>
        <v>0</v>
      </c>
      <c r="J424" s="21">
        <f t="shared" ref="J424" si="286">SUM(J418:J423)</f>
        <v>0</v>
      </c>
      <c r="K424" s="27"/>
      <c r="L424" s="21">
        <f t="shared" ref="L424" ca="1" si="287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0" t="s">
        <v>4</v>
      </c>
      <c r="D425" s="61"/>
      <c r="E425" s="33"/>
      <c r="F425" s="34">
        <f>F391+F395+F405+F410+F417+F424</f>
        <v>1323</v>
      </c>
      <c r="G425" s="34">
        <f t="shared" ref="G425" si="288">G391+G395+G405+G410+G417+G424</f>
        <v>38.25</v>
      </c>
      <c r="H425" s="34">
        <f t="shared" ref="H425" si="289">H391+H395+H405+H410+H417+H424</f>
        <v>40.290000000000006</v>
      </c>
      <c r="I425" s="34">
        <f t="shared" ref="I425" si="290">I391+I395+I405+I410+I417+I424</f>
        <v>206.06</v>
      </c>
      <c r="J425" s="34">
        <f t="shared" ref="J425" si="291">J391+J395+J405+J410+J417+J424</f>
        <v>1325</v>
      </c>
      <c r="K425" s="35"/>
      <c r="L425" s="34">
        <f>SUM(L391+L405)</f>
        <v>150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117</v>
      </c>
      <c r="F426" s="48">
        <v>100</v>
      </c>
      <c r="G426" s="48">
        <v>11.05</v>
      </c>
      <c r="H426" s="48">
        <v>9</v>
      </c>
      <c r="I426" s="48">
        <v>2.7</v>
      </c>
      <c r="J426" s="48">
        <v>134</v>
      </c>
      <c r="K426" s="49" t="s">
        <v>46</v>
      </c>
      <c r="L426" s="48">
        <v>75</v>
      </c>
    </row>
    <row r="427" spans="1:12" ht="15" x14ac:dyDescent="0.25">
      <c r="A427" s="25"/>
      <c r="B427" s="16"/>
      <c r="C427" s="11"/>
      <c r="D427" s="58" t="s">
        <v>30</v>
      </c>
      <c r="E427" s="50" t="s">
        <v>67</v>
      </c>
      <c r="F427" s="51">
        <v>160</v>
      </c>
      <c r="G427" s="51">
        <v>3.3</v>
      </c>
      <c r="H427" s="51">
        <v>3.91</v>
      </c>
      <c r="I427" s="51">
        <v>23.6</v>
      </c>
      <c r="J427" s="51">
        <v>141</v>
      </c>
      <c r="K427" s="52">
        <v>91</v>
      </c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52</v>
      </c>
      <c r="F428" s="51">
        <v>200</v>
      </c>
      <c r="G428" s="51">
        <v>0.6</v>
      </c>
      <c r="H428" s="51">
        <v>0</v>
      </c>
      <c r="I428" s="51">
        <v>10</v>
      </c>
      <c r="J428" s="51">
        <v>39</v>
      </c>
      <c r="K428" s="52">
        <v>262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58</v>
      </c>
      <c r="F429" s="51">
        <v>20</v>
      </c>
      <c r="G429" s="51">
        <v>1.32</v>
      </c>
      <c r="H429" s="51">
        <v>0.13</v>
      </c>
      <c r="I429" s="51">
        <v>9.3800000000000008</v>
      </c>
      <c r="J429" s="51">
        <v>45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 t="s">
        <v>23</v>
      </c>
      <c r="E431" s="50" t="s">
        <v>57</v>
      </c>
      <c r="F431" s="51">
        <v>33</v>
      </c>
      <c r="G431" s="51">
        <v>2.15</v>
      </c>
      <c r="H431" s="51">
        <v>0</v>
      </c>
      <c r="I431" s="51">
        <v>13.55</v>
      </c>
      <c r="J431" s="51">
        <v>63</v>
      </c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513</v>
      </c>
      <c r="G433" s="21">
        <f t="shared" ref="G433" si="292">SUM(G426:G432)</f>
        <v>18.419999999999998</v>
      </c>
      <c r="H433" s="21">
        <f t="shared" ref="H433" si="293">SUM(H426:H432)</f>
        <v>13.040000000000001</v>
      </c>
      <c r="I433" s="21">
        <f t="shared" ref="I433" si="294">SUM(I426:I432)</f>
        <v>59.230000000000004</v>
      </c>
      <c r="J433" s="21">
        <f t="shared" ref="J433" si="295">SUM(J426:J432)</f>
        <v>422</v>
      </c>
      <c r="K433" s="27"/>
      <c r="L433" s="21">
        <f t="shared" si="264"/>
        <v>75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96">SUM(G434:G436)</f>
        <v>0</v>
      </c>
      <c r="H437" s="21">
        <f t="shared" ref="H437" si="297">SUM(H434:H436)</f>
        <v>0</v>
      </c>
      <c r="I437" s="21">
        <f t="shared" ref="I437" si="298">SUM(I434:I436)</f>
        <v>0</v>
      </c>
      <c r="J437" s="21">
        <f t="shared" ref="J437" si="299">SUM(J434:J436)</f>
        <v>0</v>
      </c>
      <c r="K437" s="27"/>
      <c r="L437" s="21">
        <f t="shared" ref="L437" ca="1" si="300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118</v>
      </c>
      <c r="F438" s="51">
        <v>60</v>
      </c>
      <c r="G438" s="73">
        <v>0.7</v>
      </c>
      <c r="H438" s="72">
        <v>0</v>
      </c>
      <c r="I438" s="72">
        <v>3.7</v>
      </c>
      <c r="J438" s="51">
        <v>20</v>
      </c>
      <c r="K438" s="52">
        <v>21</v>
      </c>
      <c r="L438" s="51">
        <v>75</v>
      </c>
    </row>
    <row r="439" spans="1:12" ht="15" x14ac:dyDescent="0.25">
      <c r="A439" s="25"/>
      <c r="B439" s="16"/>
      <c r="C439" s="11"/>
      <c r="D439" s="7" t="s">
        <v>28</v>
      </c>
      <c r="E439" s="50" t="s">
        <v>119</v>
      </c>
      <c r="F439" s="51">
        <v>220</v>
      </c>
      <c r="G439" s="51">
        <v>2.79</v>
      </c>
      <c r="H439" s="51">
        <v>6</v>
      </c>
      <c r="I439" s="51">
        <v>17.899999999999999</v>
      </c>
      <c r="J439" s="51">
        <v>134</v>
      </c>
      <c r="K439" s="52">
        <v>87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120</v>
      </c>
      <c r="F440" s="51">
        <v>210</v>
      </c>
      <c r="G440" s="51">
        <v>15.35</v>
      </c>
      <c r="H440" s="51">
        <v>29</v>
      </c>
      <c r="I440" s="51">
        <v>66.989999999999995</v>
      </c>
      <c r="J440" s="51">
        <v>591</v>
      </c>
      <c r="K440" s="52">
        <v>179</v>
      </c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94</v>
      </c>
      <c r="F442" s="51">
        <v>210</v>
      </c>
      <c r="G442" s="51">
        <v>0.08</v>
      </c>
      <c r="H442" s="51">
        <v>2.1000000000000001E-2</v>
      </c>
      <c r="I442" s="51">
        <v>10.33</v>
      </c>
      <c r="J442" s="51">
        <v>40</v>
      </c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58</v>
      </c>
      <c r="F443" s="51">
        <v>20</v>
      </c>
      <c r="G443" s="51">
        <v>1.32</v>
      </c>
      <c r="H443" s="51">
        <v>0.13</v>
      </c>
      <c r="I443" s="51">
        <v>9.3800000000000008</v>
      </c>
      <c r="J443" s="51">
        <v>45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57</v>
      </c>
      <c r="F444" s="51">
        <v>32.5</v>
      </c>
      <c r="G444" s="51">
        <v>2.2000000000000002</v>
      </c>
      <c r="H444" s="51">
        <v>0.39</v>
      </c>
      <c r="I444" s="51">
        <v>13.55</v>
      </c>
      <c r="J444" s="51">
        <v>63</v>
      </c>
      <c r="K444" s="52"/>
      <c r="L444" s="51"/>
    </row>
    <row r="445" spans="1:12" ht="15" x14ac:dyDescent="0.25">
      <c r="A445" s="25"/>
      <c r="B445" s="16"/>
      <c r="C445" s="11"/>
      <c r="D445" s="58" t="s">
        <v>48</v>
      </c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752.5</v>
      </c>
      <c r="G447" s="21">
        <f t="shared" ref="G447" si="301">SUM(G438:G446)</f>
        <v>22.439999999999998</v>
      </c>
      <c r="H447" s="21">
        <f t="shared" ref="H447" si="302">SUM(H438:H446)</f>
        <v>35.541000000000004</v>
      </c>
      <c r="I447" s="21">
        <f t="shared" ref="I447" si="303">SUM(I438:I446)</f>
        <v>121.84999999999998</v>
      </c>
      <c r="J447" s="21">
        <f t="shared" ref="J447" si="304">SUM(J438:J446)</f>
        <v>893</v>
      </c>
      <c r="K447" s="27"/>
      <c r="L447" s="21">
        <f>SUM(L438)</f>
        <v>75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05">SUM(G448:G451)</f>
        <v>0</v>
      </c>
      <c r="H452" s="21">
        <f t="shared" ref="H452" si="306">SUM(H448:H451)</f>
        <v>0</v>
      </c>
      <c r="I452" s="21">
        <f t="shared" ref="I452" si="307">SUM(I448:I451)</f>
        <v>0</v>
      </c>
      <c r="J452" s="21">
        <f t="shared" ref="J452" si="308">SUM(J448:J451)</f>
        <v>0</v>
      </c>
      <c r="K452" s="27"/>
      <c r="L452" s="21">
        <f t="shared" ref="L452" si="309">SUM(L445:L451)</f>
        <v>75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10">SUM(G453:G458)</f>
        <v>0</v>
      </c>
      <c r="H459" s="21">
        <f t="shared" ref="H459" si="311">SUM(H453:H458)</f>
        <v>0</v>
      </c>
      <c r="I459" s="21">
        <f t="shared" ref="I459" si="312">SUM(I453:I458)</f>
        <v>0</v>
      </c>
      <c r="J459" s="21">
        <f t="shared" ref="J459" si="313">SUM(J453:J458)</f>
        <v>0</v>
      </c>
      <c r="K459" s="27"/>
      <c r="L459" s="21">
        <f t="shared" ref="L459" ca="1" si="314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15">SUM(G460:G465)</f>
        <v>0</v>
      </c>
      <c r="H466" s="21">
        <f t="shared" ref="H466" si="316">SUM(H460:H465)</f>
        <v>0</v>
      </c>
      <c r="I466" s="21">
        <f t="shared" ref="I466" si="317">SUM(I460:I465)</f>
        <v>0</v>
      </c>
      <c r="J466" s="21">
        <f t="shared" ref="J466" si="318">SUM(J460:J465)</f>
        <v>0</v>
      </c>
      <c r="K466" s="27"/>
      <c r="L466" s="21">
        <f t="shared" ref="L466" ca="1" si="319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0" t="s">
        <v>4</v>
      </c>
      <c r="D467" s="61"/>
      <c r="E467" s="33"/>
      <c r="F467" s="34">
        <f>F433+F437+F447+F452+F459+F466</f>
        <v>1265.5</v>
      </c>
      <c r="G467" s="34">
        <f t="shared" ref="G467" si="320">G433+G437+G447+G452+G459+G466</f>
        <v>40.86</v>
      </c>
      <c r="H467" s="34">
        <f t="shared" ref="H467" si="321">H433+H437+H447+H452+H459+H466</f>
        <v>48.581000000000003</v>
      </c>
      <c r="I467" s="34">
        <f t="shared" ref="I467" si="322">I433+I437+I447+I452+I459+I466</f>
        <v>181.07999999999998</v>
      </c>
      <c r="J467" s="34">
        <f t="shared" ref="J467" si="323">J433+J437+J447+J452+J459+J466</f>
        <v>1315</v>
      </c>
      <c r="K467" s="35"/>
      <c r="L467" s="34">
        <f>SUM(L447+L433)</f>
        <v>150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121</v>
      </c>
      <c r="F468" s="48">
        <v>180</v>
      </c>
      <c r="G468" s="48">
        <v>5.99</v>
      </c>
      <c r="H468" s="48">
        <v>7</v>
      </c>
      <c r="I468" s="48">
        <v>27.6</v>
      </c>
      <c r="J468" s="48">
        <v>198</v>
      </c>
      <c r="K468" s="49">
        <v>126</v>
      </c>
      <c r="L468" s="48">
        <v>75</v>
      </c>
    </row>
    <row r="469" spans="1:12" ht="15" x14ac:dyDescent="0.25">
      <c r="A469" s="25"/>
      <c r="B469" s="16"/>
      <c r="C469" s="11"/>
      <c r="D469" s="58" t="s">
        <v>30</v>
      </c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122</v>
      </c>
      <c r="F470" s="51">
        <v>200</v>
      </c>
      <c r="G470" s="51">
        <v>1.4</v>
      </c>
      <c r="H470" s="51">
        <v>1.57</v>
      </c>
      <c r="I470" s="51">
        <v>12.1</v>
      </c>
      <c r="J470" s="51">
        <v>66</v>
      </c>
      <c r="K470" s="52" t="s">
        <v>46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95</v>
      </c>
      <c r="F471" s="51">
        <v>40</v>
      </c>
      <c r="G471" s="51">
        <v>6.58</v>
      </c>
      <c r="H471" s="51">
        <v>5</v>
      </c>
      <c r="I471" s="51">
        <v>9.3800000000000008</v>
      </c>
      <c r="J471" s="51">
        <v>115</v>
      </c>
      <c r="K471" s="52">
        <v>3</v>
      </c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50</v>
      </c>
      <c r="F472" s="51">
        <v>150</v>
      </c>
      <c r="G472" s="51">
        <v>0.6</v>
      </c>
      <c r="H472" s="51">
        <v>0.6</v>
      </c>
      <c r="I472" s="51">
        <v>17.399999999999999</v>
      </c>
      <c r="J472" s="51">
        <v>73</v>
      </c>
      <c r="K472" s="52">
        <v>231</v>
      </c>
      <c r="L472" s="51"/>
    </row>
    <row r="473" spans="1:12" ht="15" x14ac:dyDescent="0.25">
      <c r="A473" s="25"/>
      <c r="B473" s="16"/>
      <c r="C473" s="11"/>
      <c r="D473" s="58" t="s">
        <v>49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77" t="s">
        <v>81</v>
      </c>
      <c r="E474" s="50" t="s">
        <v>64</v>
      </c>
      <c r="F474" s="51">
        <v>20</v>
      </c>
      <c r="G474" s="51">
        <v>1.5</v>
      </c>
      <c r="H474" s="51">
        <v>1.96</v>
      </c>
      <c r="I474" s="51">
        <v>15.37</v>
      </c>
      <c r="J474" s="51">
        <v>84</v>
      </c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590</v>
      </c>
      <c r="G475" s="21">
        <f t="shared" ref="G475" si="324">SUM(G468:G474)</f>
        <v>16.07</v>
      </c>
      <c r="H475" s="21">
        <f t="shared" ref="H475" si="325">SUM(H468:H474)</f>
        <v>16.13</v>
      </c>
      <c r="I475" s="21">
        <f t="shared" ref="I475" si="326">SUM(I468:I474)</f>
        <v>81.850000000000009</v>
      </c>
      <c r="J475" s="21">
        <f t="shared" ref="J475" si="327">SUM(J468:J474)</f>
        <v>536</v>
      </c>
      <c r="K475" s="27"/>
      <c r="L475" s="21">
        <f t="shared" ref="L475:L517" si="328">SUM(L468:L474)</f>
        <v>75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29">SUM(G476:G478)</f>
        <v>0</v>
      </c>
      <c r="H479" s="21">
        <f t="shared" ref="H479" si="330">SUM(H476:H478)</f>
        <v>0</v>
      </c>
      <c r="I479" s="21">
        <f t="shared" ref="I479" si="331">SUM(I476:I478)</f>
        <v>0</v>
      </c>
      <c r="J479" s="21">
        <f t="shared" ref="J479" si="332">SUM(J476:J478)</f>
        <v>0</v>
      </c>
      <c r="K479" s="27"/>
      <c r="L479" s="21">
        <f t="shared" ref="L479" ca="1" si="333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8" t="s">
        <v>112</v>
      </c>
      <c r="F480" s="51">
        <v>60</v>
      </c>
      <c r="G480" s="73">
        <v>1.86</v>
      </c>
      <c r="H480" s="73">
        <v>0</v>
      </c>
      <c r="I480" s="73">
        <v>3.9</v>
      </c>
      <c r="J480" s="51">
        <v>24</v>
      </c>
      <c r="K480" s="52">
        <v>32</v>
      </c>
      <c r="L480" s="51">
        <v>75</v>
      </c>
    </row>
    <row r="481" spans="1:12" ht="15" x14ac:dyDescent="0.25">
      <c r="A481" s="25"/>
      <c r="B481" s="16"/>
      <c r="C481" s="11"/>
      <c r="D481" s="7" t="s">
        <v>28</v>
      </c>
      <c r="E481" s="50" t="s">
        <v>96</v>
      </c>
      <c r="F481" s="51">
        <v>200</v>
      </c>
      <c r="G481" s="51">
        <v>1.9</v>
      </c>
      <c r="H481" s="51">
        <v>5</v>
      </c>
      <c r="I481" s="51">
        <v>12.32</v>
      </c>
      <c r="J481" s="51">
        <v>97</v>
      </c>
      <c r="K481" s="52">
        <v>74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97</v>
      </c>
      <c r="F482" s="51">
        <v>100</v>
      </c>
      <c r="G482" s="51">
        <v>11.46</v>
      </c>
      <c r="H482" s="51">
        <v>19</v>
      </c>
      <c r="I482" s="51">
        <v>13.38</v>
      </c>
      <c r="J482" s="51">
        <v>272</v>
      </c>
      <c r="K482" s="52" t="s">
        <v>46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98</v>
      </c>
      <c r="F483" s="51">
        <v>150</v>
      </c>
      <c r="G483" s="51">
        <v>2.89</v>
      </c>
      <c r="H483" s="51">
        <v>3.29</v>
      </c>
      <c r="I483" s="51">
        <v>23.87</v>
      </c>
      <c r="J483" s="51">
        <v>136</v>
      </c>
      <c r="K483" s="52">
        <v>208</v>
      </c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99</v>
      </c>
      <c r="F484" s="51">
        <v>200</v>
      </c>
      <c r="G484" s="83">
        <v>0</v>
      </c>
      <c r="H484" s="83">
        <v>0</v>
      </c>
      <c r="I484" s="84">
        <v>9.7899999999999991</v>
      </c>
      <c r="J484" s="51">
        <v>37</v>
      </c>
      <c r="K484" s="52" t="s">
        <v>46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84</v>
      </c>
      <c r="F485" s="51">
        <v>20</v>
      </c>
      <c r="G485" s="51">
        <v>1.3</v>
      </c>
      <c r="H485" s="51">
        <v>0</v>
      </c>
      <c r="I485" s="51">
        <v>9.3800000000000008</v>
      </c>
      <c r="J485" s="51">
        <v>45</v>
      </c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83</v>
      </c>
      <c r="F486" s="51">
        <v>65</v>
      </c>
      <c r="G486" s="51">
        <v>4.3</v>
      </c>
      <c r="H486" s="51">
        <v>1</v>
      </c>
      <c r="I486" s="51">
        <v>27.11</v>
      </c>
      <c r="J486" s="51">
        <v>126</v>
      </c>
      <c r="K486" s="52"/>
      <c r="L486" s="51"/>
    </row>
    <row r="487" spans="1:12" ht="15" x14ac:dyDescent="0.25">
      <c r="A487" s="25"/>
      <c r="B487" s="16"/>
      <c r="C487" s="11"/>
      <c r="D487" s="59" t="s">
        <v>60</v>
      </c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795</v>
      </c>
      <c r="G489" s="21">
        <f t="shared" ref="G489" si="334">SUM(G480:G488)</f>
        <v>23.71</v>
      </c>
      <c r="H489" s="21">
        <f t="shared" ref="H489" si="335">SUM(H480:H488)</f>
        <v>28.29</v>
      </c>
      <c r="I489" s="21">
        <f t="shared" ref="I489" si="336">SUM(I480:I488)</f>
        <v>99.75</v>
      </c>
      <c r="J489" s="21">
        <f t="shared" ref="J489" si="337">SUM(J480:J488)</f>
        <v>737</v>
      </c>
      <c r="K489" s="27"/>
      <c r="L489" s="21">
        <f>L480</f>
        <v>75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38">SUM(G490:G493)</f>
        <v>0</v>
      </c>
      <c r="H494" s="21">
        <f t="shared" ref="H494" si="339">SUM(H490:H493)</f>
        <v>0</v>
      </c>
      <c r="I494" s="21">
        <f t="shared" ref="I494" si="340">SUM(I490:I493)</f>
        <v>0</v>
      </c>
      <c r="J494" s="21">
        <f t="shared" ref="J494" si="341">SUM(J490:J493)</f>
        <v>0</v>
      </c>
      <c r="K494" s="27"/>
      <c r="L494" s="21"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42">SUM(G495:G500)</f>
        <v>0</v>
      </c>
      <c r="H501" s="21">
        <f t="shared" ref="H501" si="343">SUM(H495:H500)</f>
        <v>0</v>
      </c>
      <c r="I501" s="21">
        <f t="shared" ref="I501" si="344">SUM(I495:I500)</f>
        <v>0</v>
      </c>
      <c r="J501" s="21">
        <f t="shared" ref="J501" si="345">SUM(J495:J500)</f>
        <v>0</v>
      </c>
      <c r="K501" s="27"/>
      <c r="L501" s="21">
        <f t="shared" ref="L501" ca="1" si="346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47">SUM(G502:G507)</f>
        <v>0</v>
      </c>
      <c r="H508" s="21">
        <f t="shared" ref="H508" si="348">SUM(H502:H507)</f>
        <v>0</v>
      </c>
      <c r="I508" s="21">
        <f t="shared" ref="I508" si="349">SUM(I502:I507)</f>
        <v>0</v>
      </c>
      <c r="J508" s="21">
        <f t="shared" ref="J508" si="350">SUM(J502:J507)</f>
        <v>0</v>
      </c>
      <c r="K508" s="27"/>
      <c r="L508" s="21">
        <f t="shared" ref="L508" ca="1" si="351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0" t="s">
        <v>4</v>
      </c>
      <c r="D509" s="61"/>
      <c r="E509" s="33"/>
      <c r="F509" s="34">
        <f>F475+F479+F489+F494+F501+F508</f>
        <v>1385</v>
      </c>
      <c r="G509" s="34">
        <f t="shared" ref="G509" si="352">G475+G479+G489+G494+G501+G508</f>
        <v>39.78</v>
      </c>
      <c r="H509" s="34">
        <f t="shared" ref="H509" si="353">H475+H479+H489+H494+H501+H508</f>
        <v>44.42</v>
      </c>
      <c r="I509" s="34">
        <f t="shared" ref="I509" si="354">I475+I479+I489+I494+I501+I508</f>
        <v>181.60000000000002</v>
      </c>
      <c r="J509" s="34">
        <f t="shared" ref="J509" si="355">J475+J479+J489+J494+J501+J508</f>
        <v>1273</v>
      </c>
      <c r="K509" s="35"/>
      <c r="L509" s="34">
        <f>L475+L489</f>
        <v>150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56">SUM(G510:G516)</f>
        <v>0</v>
      </c>
      <c r="H517" s="21">
        <f t="shared" ref="H517" si="357">SUM(H510:H516)</f>
        <v>0</v>
      </c>
      <c r="I517" s="21">
        <f t="shared" ref="I517" si="358">SUM(I510:I516)</f>
        <v>0</v>
      </c>
      <c r="J517" s="21">
        <f t="shared" ref="J517" si="359">SUM(J510:J516)</f>
        <v>0</v>
      </c>
      <c r="K517" s="27"/>
      <c r="L517" s="21">
        <f t="shared" si="328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60">SUM(G518:G520)</f>
        <v>0</v>
      </c>
      <c r="H521" s="21">
        <f t="shared" ref="H521" si="361">SUM(H518:H520)</f>
        <v>0</v>
      </c>
      <c r="I521" s="21">
        <f t="shared" ref="I521" si="362">SUM(I518:I520)</f>
        <v>0</v>
      </c>
      <c r="J521" s="21">
        <f t="shared" ref="J521" si="363">SUM(J518:J520)</f>
        <v>0</v>
      </c>
      <c r="K521" s="27"/>
      <c r="L521" s="21">
        <f t="shared" ref="L521" ca="1" si="364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65">SUM(G522:G530)</f>
        <v>0</v>
      </c>
      <c r="H531" s="21">
        <f t="shared" ref="H531" si="366">SUM(H522:H530)</f>
        <v>0</v>
      </c>
      <c r="I531" s="21">
        <f t="shared" ref="I531" si="367">SUM(I522:I530)</f>
        <v>0</v>
      </c>
      <c r="J531" s="21">
        <f t="shared" ref="J531" si="368">SUM(J522:J530)</f>
        <v>0</v>
      </c>
      <c r="K531" s="27"/>
      <c r="L531" s="21">
        <f t="shared" ref="L531" ca="1" si="369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70">SUM(G532:G535)</f>
        <v>0</v>
      </c>
      <c r="H536" s="21">
        <f t="shared" ref="H536" si="371">SUM(H532:H535)</f>
        <v>0</v>
      </c>
      <c r="I536" s="21">
        <f t="shared" ref="I536" si="372">SUM(I532:I535)</f>
        <v>0</v>
      </c>
      <c r="J536" s="21">
        <f t="shared" ref="J536" si="373">SUM(J532:J535)</f>
        <v>0</v>
      </c>
      <c r="K536" s="27"/>
      <c r="L536" s="21">
        <f t="shared" ref="L536" ca="1" si="374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75">SUM(G537:G542)</f>
        <v>0</v>
      </c>
      <c r="H543" s="21">
        <f t="shared" ref="H543" si="376">SUM(H537:H542)</f>
        <v>0</v>
      </c>
      <c r="I543" s="21">
        <f t="shared" ref="I543" si="377">SUM(I537:I542)</f>
        <v>0</v>
      </c>
      <c r="J543" s="21">
        <f t="shared" ref="J543" si="378">SUM(J537:J542)</f>
        <v>0</v>
      </c>
      <c r="K543" s="27"/>
      <c r="L543" s="21">
        <f t="shared" ref="L543" ca="1" si="379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80">SUM(G544:G549)</f>
        <v>0</v>
      </c>
      <c r="H550" s="21">
        <f t="shared" ref="H550" si="381">SUM(H544:H549)</f>
        <v>0</v>
      </c>
      <c r="I550" s="21">
        <f t="shared" ref="I550" si="382">SUM(I544:I549)</f>
        <v>0</v>
      </c>
      <c r="J550" s="21">
        <f t="shared" ref="J550" si="383">SUM(J544:J549)</f>
        <v>0</v>
      </c>
      <c r="K550" s="27"/>
      <c r="L550" s="21">
        <f t="shared" ref="L550" ca="1" si="384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0" t="s">
        <v>4</v>
      </c>
      <c r="D551" s="61"/>
      <c r="E551" s="33"/>
      <c r="F551" s="34">
        <f>F517+F521+F531+F536+F543+F550</f>
        <v>0</v>
      </c>
      <c r="G551" s="34">
        <f t="shared" ref="G551" si="385">G517+G521+G531+G536+G543+G550</f>
        <v>0</v>
      </c>
      <c r="H551" s="34">
        <f t="shared" ref="H551" si="386">H517+H521+H531+H536+H543+H550</f>
        <v>0</v>
      </c>
      <c r="I551" s="34">
        <f t="shared" ref="I551" si="387">I517+I521+I531+I536+I543+I550</f>
        <v>0</v>
      </c>
      <c r="J551" s="34">
        <f t="shared" ref="J551" si="388">J517+J521+J531+J536+J543+J550</f>
        <v>0</v>
      </c>
      <c r="K551" s="35"/>
      <c r="L551" s="34">
        <f t="shared" ref="L551" ca="1" si="389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90">SUM(G552:G558)</f>
        <v>0</v>
      </c>
      <c r="H559" s="21">
        <f t="shared" ref="H559" si="391">SUM(H552:H558)</f>
        <v>0</v>
      </c>
      <c r="I559" s="21">
        <f t="shared" ref="I559" si="392">SUM(I552:I558)</f>
        <v>0</v>
      </c>
      <c r="J559" s="21">
        <f t="shared" ref="J559" si="393">SUM(J552:J558)</f>
        <v>0</v>
      </c>
      <c r="K559" s="27"/>
      <c r="L559" s="21">
        <f t="shared" ref="L559" si="394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95">SUM(G560:G562)</f>
        <v>0</v>
      </c>
      <c r="H563" s="21">
        <f t="shared" ref="H563" si="396">SUM(H560:H562)</f>
        <v>0</v>
      </c>
      <c r="I563" s="21">
        <f t="shared" ref="I563" si="397">SUM(I560:I562)</f>
        <v>0</v>
      </c>
      <c r="J563" s="21">
        <f t="shared" ref="J563" si="398">SUM(J560:J562)</f>
        <v>0</v>
      </c>
      <c r="K563" s="27"/>
      <c r="L563" s="21">
        <f t="shared" ref="L563" ca="1" si="399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00">SUM(G564:G572)</f>
        <v>0</v>
      </c>
      <c r="H573" s="21">
        <f t="shared" ref="H573" si="401">SUM(H564:H572)</f>
        <v>0</v>
      </c>
      <c r="I573" s="21">
        <f t="shared" ref="I573" si="402">SUM(I564:I572)</f>
        <v>0</v>
      </c>
      <c r="J573" s="21">
        <f t="shared" ref="J573" si="403">SUM(J564:J572)</f>
        <v>0</v>
      </c>
      <c r="K573" s="27"/>
      <c r="L573" s="21">
        <f t="shared" ref="L573" ca="1" si="404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05">SUM(G574:G577)</f>
        <v>0</v>
      </c>
      <c r="H578" s="21">
        <f t="shared" ref="H578" si="406">SUM(H574:H577)</f>
        <v>0</v>
      </c>
      <c r="I578" s="21">
        <f t="shared" ref="I578" si="407">SUM(I574:I577)</f>
        <v>0</v>
      </c>
      <c r="J578" s="21">
        <f t="shared" ref="J578" si="408">SUM(J574:J577)</f>
        <v>0</v>
      </c>
      <c r="K578" s="27"/>
      <c r="L578" s="21">
        <f t="shared" ref="L578" ca="1" si="409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10">SUM(G579:G584)</f>
        <v>0</v>
      </c>
      <c r="H585" s="21">
        <f t="shared" ref="H585" si="411">SUM(H579:H584)</f>
        <v>0</v>
      </c>
      <c r="I585" s="21">
        <f t="shared" ref="I585" si="412">SUM(I579:I584)</f>
        <v>0</v>
      </c>
      <c r="J585" s="21">
        <f t="shared" ref="J585" si="413">SUM(J579:J584)</f>
        <v>0</v>
      </c>
      <c r="K585" s="27"/>
      <c r="L585" s="21">
        <f t="shared" ref="L585" ca="1" si="414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15">SUM(G586:G591)</f>
        <v>0</v>
      </c>
      <c r="H592" s="21">
        <f t="shared" ref="H592" si="416">SUM(H586:H591)</f>
        <v>0</v>
      </c>
      <c r="I592" s="21">
        <f t="shared" ref="I592" si="417">SUM(I586:I591)</f>
        <v>0</v>
      </c>
      <c r="J592" s="21">
        <f t="shared" ref="J592" si="418">SUM(J586:J591)</f>
        <v>0</v>
      </c>
      <c r="K592" s="27"/>
      <c r="L592" s="21">
        <f t="shared" ref="L592" ca="1" si="419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5" t="s">
        <v>4</v>
      </c>
      <c r="D593" s="66"/>
      <c r="E593" s="39"/>
      <c r="F593" s="40">
        <f>F559+F563+F573+F578+F585+F592</f>
        <v>0</v>
      </c>
      <c r="G593" s="40">
        <f t="shared" ref="G593" si="420">G559+G563+G573+G578+G585+G592</f>
        <v>0</v>
      </c>
      <c r="H593" s="40">
        <f t="shared" ref="H593" si="421">H559+H563+H573+H578+H585+H592</f>
        <v>0</v>
      </c>
      <c r="I593" s="40">
        <f t="shared" ref="I593" si="422">I559+I563+I573+I578+I585+I592</f>
        <v>0</v>
      </c>
      <c r="J593" s="40">
        <f t="shared" ref="J593" si="423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7" t="s">
        <v>5</v>
      </c>
      <c r="D594" s="67"/>
      <c r="E594" s="67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1296.9000000000001</v>
      </c>
      <c r="G594" s="42">
        <f t="shared" ref="G594:L594" si="42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57.511000000000003</v>
      </c>
      <c r="H594" s="42">
        <f t="shared" si="424"/>
        <v>80.51509999999999</v>
      </c>
      <c r="I594" s="42">
        <f t="shared" si="424"/>
        <v>196.32299999999995</v>
      </c>
      <c r="J594" s="42">
        <f t="shared" si="424"/>
        <v>1299.914</v>
      </c>
      <c r="K594" s="42"/>
      <c r="L594" s="42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0</v>
      </c>
    </row>
  </sheetData>
  <sheetProtection selectLockedCells="1" selectUnlockedCell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Кудрявцева Наталья Николаевна</cp:lastModifiedBy>
  <dcterms:created xsi:type="dcterms:W3CDTF">2022-05-16T14:23:56Z</dcterms:created>
  <dcterms:modified xsi:type="dcterms:W3CDTF">2024-04-12T10:25:41Z</dcterms:modified>
</cp:coreProperties>
</file>